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omments3.xml" ContentType="application/vnd.openxmlformats-officedocument.spreadsheetml.comments+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S:\Ag folder\Beginning Farmer Program\2022\Session 1\Enterprise Analysis\"/>
    </mc:Choice>
  </mc:AlternateContent>
  <bookViews>
    <workbookView xWindow="6765" yWindow="1365" windowWidth="12555" windowHeight="11640" tabRatio="751" activeTab="7"/>
  </bookViews>
  <sheets>
    <sheet name="Directions" sheetId="10" r:id="rId1"/>
    <sheet name="Input" sheetId="1" r:id="rId2"/>
    <sheet name="Shocking" sheetId="6" r:id="rId3"/>
    <sheet name="Benchmarks" sheetId="4" state="hidden" r:id="rId4"/>
    <sheet name="Standard" sheetId="2" r:id="rId5"/>
    <sheet name="Standard_Definitions" sheetId="8" r:id="rId6"/>
    <sheet name="Detailed" sheetId="9" r:id="rId7"/>
    <sheet name="Detailed_Definitions" sheetId="5" r:id="rId8"/>
  </sheets>
  <definedNames>
    <definedName name="_xlnm.Print_Area" localSheetId="4">Standard!$A$1:$I$57</definedName>
    <definedName name="_xlnm.Print_Titles" localSheetId="3">Benchmarks!$4:$5</definedName>
    <definedName name="_xlnm.Print_Titles" localSheetId="1">Input!$5:$5</definedName>
    <definedName name="_xlnm.Print_Titles" localSheetId="2">Shocking!$4:$4</definedName>
  </definedNames>
  <calcPr calcId="162913"/>
</workbook>
</file>

<file path=xl/calcChain.xml><?xml version="1.0" encoding="utf-8"?>
<calcChain xmlns="http://schemas.openxmlformats.org/spreadsheetml/2006/main">
  <c r="A1" i="9" l="1"/>
  <c r="A1" i="2"/>
  <c r="D43" i="6"/>
  <c r="D39" i="6"/>
  <c r="D40" i="6"/>
  <c r="D41" i="6"/>
  <c r="D38" i="6"/>
  <c r="D35" i="6"/>
  <c r="D36" i="6"/>
  <c r="D34" i="6"/>
  <c r="D24" i="6"/>
  <c r="D25" i="6"/>
  <c r="D26" i="6"/>
  <c r="D27" i="6"/>
  <c r="D29" i="6"/>
  <c r="D23" i="6"/>
  <c r="D20" i="6"/>
  <c r="D17" i="6"/>
  <c r="D16" i="6"/>
  <c r="D7" i="6"/>
  <c r="D8" i="6"/>
  <c r="D9" i="6"/>
  <c r="D10" i="6"/>
  <c r="D11" i="6"/>
  <c r="D12" i="6"/>
  <c r="D6" i="6"/>
  <c r="D4" i="6"/>
  <c r="E16" i="2"/>
  <c r="E17" i="2" s="1"/>
  <c r="E56" i="2"/>
  <c r="E55" i="2"/>
  <c r="E54" i="2"/>
  <c r="A1" i="4"/>
  <c r="C56" i="9" l="1"/>
  <c r="D56" i="9"/>
  <c r="E56" i="9"/>
  <c r="G56" i="9" l="1"/>
  <c r="D29" i="1"/>
  <c r="D24" i="2"/>
  <c r="D42" i="2" s="1"/>
  <c r="E24" i="2"/>
  <c r="E42" i="2" s="1"/>
  <c r="E25" i="2" l="1"/>
  <c r="D25" i="2"/>
  <c r="E43" i="2"/>
  <c r="E44" i="2"/>
  <c r="D43" i="2"/>
  <c r="D44" i="2"/>
  <c r="F20" i="6"/>
  <c r="D16" i="9" l="1"/>
  <c r="E16" i="9"/>
  <c r="C16" i="9"/>
  <c r="L4" i="6"/>
  <c r="L20" i="6" s="1"/>
  <c r="G27" i="2"/>
  <c r="G28" i="2"/>
  <c r="G30" i="2"/>
  <c r="G31" i="2"/>
  <c r="G33" i="2"/>
  <c r="G34" i="2"/>
  <c r="C56" i="2"/>
  <c r="G9" i="6" l="1"/>
  <c r="I9" i="6"/>
  <c r="K9" i="6"/>
  <c r="H9" i="6"/>
  <c r="J9" i="6"/>
  <c r="L9" i="6"/>
  <c r="G7" i="6"/>
  <c r="I7" i="6"/>
  <c r="K7" i="6"/>
  <c r="H7" i="6"/>
  <c r="J7" i="6"/>
  <c r="L7" i="6"/>
  <c r="G17" i="6"/>
  <c r="I17" i="6"/>
  <c r="K17" i="6"/>
  <c r="H17" i="6"/>
  <c r="J17" i="6"/>
  <c r="L17" i="6"/>
  <c r="H26" i="6"/>
  <c r="J26" i="6"/>
  <c r="L26" i="6"/>
  <c r="G26" i="6"/>
  <c r="I26" i="6"/>
  <c r="K26" i="6"/>
  <c r="H24" i="6"/>
  <c r="J24" i="6"/>
  <c r="L24" i="6"/>
  <c r="G24" i="6"/>
  <c r="I24" i="6"/>
  <c r="K24" i="6"/>
  <c r="G36" i="6"/>
  <c r="I36" i="6"/>
  <c r="K36" i="6"/>
  <c r="H36" i="6"/>
  <c r="J36" i="6"/>
  <c r="L36" i="6"/>
  <c r="G40" i="6"/>
  <c r="I40" i="6"/>
  <c r="K40" i="6"/>
  <c r="H40" i="6"/>
  <c r="J40" i="6"/>
  <c r="L40" i="6"/>
  <c r="G43" i="6"/>
  <c r="I43" i="6"/>
  <c r="K43" i="6"/>
  <c r="H43" i="6"/>
  <c r="J43" i="6"/>
  <c r="L43" i="6"/>
  <c r="G12" i="6"/>
  <c r="I12" i="6"/>
  <c r="K12" i="6"/>
  <c r="H12" i="6"/>
  <c r="J12" i="6"/>
  <c r="L12" i="6"/>
  <c r="G10" i="6"/>
  <c r="I10" i="6"/>
  <c r="K10" i="6"/>
  <c r="H10" i="6"/>
  <c r="J10" i="6"/>
  <c r="L10" i="6"/>
  <c r="G8" i="6"/>
  <c r="I8" i="6"/>
  <c r="K8" i="6"/>
  <c r="K95" i="6" s="1"/>
  <c r="H8" i="6"/>
  <c r="J8" i="6"/>
  <c r="J95" i="6" s="1"/>
  <c r="L8" i="6"/>
  <c r="D56" i="6"/>
  <c r="F16" i="6"/>
  <c r="F56" i="6" s="1"/>
  <c r="L16" i="6"/>
  <c r="H23" i="6"/>
  <c r="J23" i="6"/>
  <c r="L23" i="6"/>
  <c r="G23" i="6"/>
  <c r="I23" i="6"/>
  <c r="K23" i="6"/>
  <c r="H27" i="6"/>
  <c r="J27" i="6"/>
  <c r="L27" i="6"/>
  <c r="G27" i="6"/>
  <c r="I27" i="6"/>
  <c r="K27" i="6"/>
  <c r="H25" i="6"/>
  <c r="J25" i="6"/>
  <c r="L25" i="6"/>
  <c r="G25" i="6"/>
  <c r="I25" i="6"/>
  <c r="K25" i="6"/>
  <c r="G34" i="6"/>
  <c r="I34" i="6"/>
  <c r="K34" i="6"/>
  <c r="H34" i="6"/>
  <c r="J34" i="6"/>
  <c r="L34" i="6"/>
  <c r="G35" i="6"/>
  <c r="I35" i="6"/>
  <c r="K35" i="6"/>
  <c r="H35" i="6"/>
  <c r="J35" i="6"/>
  <c r="L35" i="6"/>
  <c r="G41" i="6"/>
  <c r="I41" i="6"/>
  <c r="K41" i="6"/>
  <c r="H41" i="6"/>
  <c r="J41" i="6"/>
  <c r="L41" i="6"/>
  <c r="G39" i="6"/>
  <c r="I39" i="6"/>
  <c r="K39" i="6"/>
  <c r="H39" i="6"/>
  <c r="J39" i="6"/>
  <c r="L39" i="6"/>
  <c r="F27" i="6"/>
  <c r="G56" i="2"/>
  <c r="E29" i="1"/>
  <c r="F29" i="1"/>
  <c r="D28" i="6" s="1"/>
  <c r="D19" i="1"/>
  <c r="D32" i="1" s="1"/>
  <c r="D14" i="1"/>
  <c r="C13" i="9" s="1"/>
  <c r="C54" i="9"/>
  <c r="M56" i="9"/>
  <c r="L56" i="9"/>
  <c r="K56" i="9"/>
  <c r="M55" i="9"/>
  <c r="L55" i="9"/>
  <c r="K55" i="9"/>
  <c r="E55" i="9"/>
  <c r="M54" i="9"/>
  <c r="L54" i="9"/>
  <c r="K54" i="9"/>
  <c r="E54" i="9"/>
  <c r="M53" i="9"/>
  <c r="L53" i="9"/>
  <c r="K53" i="9"/>
  <c r="M52" i="9"/>
  <c r="L52" i="9"/>
  <c r="K52" i="9"/>
  <c r="M51" i="9"/>
  <c r="L51" i="9"/>
  <c r="K51" i="9"/>
  <c r="M50" i="9"/>
  <c r="L50" i="9"/>
  <c r="K50" i="9"/>
  <c r="M49" i="9"/>
  <c r="L49" i="9"/>
  <c r="K49" i="9"/>
  <c r="M48" i="9"/>
  <c r="L48" i="9"/>
  <c r="K48" i="9"/>
  <c r="M47" i="9"/>
  <c r="L47" i="9"/>
  <c r="K47" i="9"/>
  <c r="L46" i="9"/>
  <c r="L45" i="9"/>
  <c r="M44" i="9"/>
  <c r="K44" i="9"/>
  <c r="M43" i="9"/>
  <c r="L43" i="9"/>
  <c r="K43" i="9"/>
  <c r="M42" i="9"/>
  <c r="L42" i="9"/>
  <c r="K42" i="9"/>
  <c r="M41" i="9"/>
  <c r="L41" i="9"/>
  <c r="K41" i="9"/>
  <c r="M40" i="9"/>
  <c r="L40" i="9"/>
  <c r="K40" i="9"/>
  <c r="M39" i="9"/>
  <c r="L39" i="9"/>
  <c r="K39" i="9"/>
  <c r="M38" i="9"/>
  <c r="L38" i="9"/>
  <c r="K38" i="9"/>
  <c r="M37" i="9"/>
  <c r="L37" i="9"/>
  <c r="K37" i="9"/>
  <c r="M36" i="9"/>
  <c r="L36" i="9"/>
  <c r="K36" i="9"/>
  <c r="M35" i="9"/>
  <c r="L35" i="9"/>
  <c r="K35" i="9"/>
  <c r="M34" i="9"/>
  <c r="L34" i="9"/>
  <c r="K34" i="9"/>
  <c r="M33" i="9"/>
  <c r="L33" i="9"/>
  <c r="K33" i="9"/>
  <c r="M32" i="9"/>
  <c r="L32" i="9"/>
  <c r="K32" i="9"/>
  <c r="M31" i="9"/>
  <c r="L31" i="9"/>
  <c r="K31" i="9"/>
  <c r="M30" i="9"/>
  <c r="L30" i="9"/>
  <c r="K30" i="9"/>
  <c r="M29" i="9"/>
  <c r="L29" i="9"/>
  <c r="K29" i="9"/>
  <c r="M28" i="9"/>
  <c r="L28" i="9"/>
  <c r="K28" i="9"/>
  <c r="M27" i="9"/>
  <c r="L27" i="9"/>
  <c r="K27" i="9"/>
  <c r="M26" i="9"/>
  <c r="L26" i="9"/>
  <c r="K26" i="9"/>
  <c r="M25" i="9"/>
  <c r="L25" i="9"/>
  <c r="K25" i="9"/>
  <c r="M24" i="9"/>
  <c r="L24" i="9"/>
  <c r="K24" i="9"/>
  <c r="E24" i="9"/>
  <c r="D24" i="9"/>
  <c r="D25" i="9" s="1"/>
  <c r="C24" i="9"/>
  <c r="C25" i="9" s="1"/>
  <c r="M23" i="9"/>
  <c r="L23" i="9"/>
  <c r="K23" i="9"/>
  <c r="M22" i="9"/>
  <c r="L22" i="9"/>
  <c r="K22" i="9"/>
  <c r="M21" i="9"/>
  <c r="L21" i="9"/>
  <c r="K21" i="9"/>
  <c r="M20" i="9"/>
  <c r="L20" i="9"/>
  <c r="K20" i="9"/>
  <c r="M19" i="9"/>
  <c r="L19" i="9"/>
  <c r="K19" i="9"/>
  <c r="M18" i="9"/>
  <c r="L18" i="9"/>
  <c r="K18" i="9"/>
  <c r="M17" i="9"/>
  <c r="L17" i="9"/>
  <c r="K17" i="9"/>
  <c r="M16" i="9"/>
  <c r="L16" i="9"/>
  <c r="K16" i="9"/>
  <c r="E17" i="9"/>
  <c r="E18" i="9" s="1"/>
  <c r="D17" i="9"/>
  <c r="D18" i="9" s="1"/>
  <c r="M15" i="9"/>
  <c r="L15" i="9"/>
  <c r="K15" i="9"/>
  <c r="M14" i="9"/>
  <c r="L14" i="9"/>
  <c r="K14" i="9"/>
  <c r="M13" i="9"/>
  <c r="L13" i="9"/>
  <c r="K13" i="9"/>
  <c r="M12" i="9"/>
  <c r="L12" i="9"/>
  <c r="K12" i="9"/>
  <c r="M11" i="9"/>
  <c r="L11" i="9"/>
  <c r="K11" i="9"/>
  <c r="E11" i="9"/>
  <c r="D11" i="9"/>
  <c r="C11" i="9"/>
  <c r="M8" i="9"/>
  <c r="L8" i="9"/>
  <c r="K8" i="9"/>
  <c r="E7" i="9"/>
  <c r="D7" i="9"/>
  <c r="C7" i="9"/>
  <c r="M6" i="9"/>
  <c r="L6" i="9"/>
  <c r="K6" i="9"/>
  <c r="E6" i="9"/>
  <c r="D6" i="9"/>
  <c r="C6" i="9"/>
  <c r="E4" i="9"/>
  <c r="D4" i="9"/>
  <c r="C4" i="9"/>
  <c r="H3" i="9"/>
  <c r="G4" i="6"/>
  <c r="G16" i="6" s="1"/>
  <c r="G11" i="6" s="1"/>
  <c r="G13" i="6" s="1"/>
  <c r="C46" i="4"/>
  <c r="K45" i="9" s="1"/>
  <c r="D46" i="4"/>
  <c r="E46" i="4"/>
  <c r="M45" i="9" s="1"/>
  <c r="C47" i="4"/>
  <c r="K46" i="9" s="1"/>
  <c r="D47" i="4"/>
  <c r="E47" i="4"/>
  <c r="M46" i="9" s="1"/>
  <c r="D45" i="4"/>
  <c r="L44" i="9" s="1"/>
  <c r="H4" i="6" l="1"/>
  <c r="G20" i="6"/>
  <c r="G56" i="6" s="1"/>
  <c r="G57" i="6" s="1"/>
  <c r="G6" i="9"/>
  <c r="G7" i="9"/>
  <c r="E18" i="2"/>
  <c r="E19" i="2" s="1"/>
  <c r="K96" i="6"/>
  <c r="J96" i="6"/>
  <c r="C52" i="2"/>
  <c r="C51" i="2"/>
  <c r="C52" i="9"/>
  <c r="C51" i="9"/>
  <c r="C50" i="2"/>
  <c r="C50" i="9"/>
  <c r="E32" i="9"/>
  <c r="E25" i="9"/>
  <c r="G52" i="6"/>
  <c r="L6" i="6"/>
  <c r="L18" i="6"/>
  <c r="L91" i="6" s="1"/>
  <c r="L56" i="6"/>
  <c r="L57" i="6" s="1"/>
  <c r="H28" i="6"/>
  <c r="H29" i="6" s="1"/>
  <c r="J28" i="6"/>
  <c r="J29" i="6" s="1"/>
  <c r="L28" i="6"/>
  <c r="L29" i="6" s="1"/>
  <c r="G28" i="6"/>
  <c r="G29" i="6" s="1"/>
  <c r="I28" i="6"/>
  <c r="I29" i="6" s="1"/>
  <c r="K28" i="6"/>
  <c r="K29" i="6" s="1"/>
  <c r="G6" i="6"/>
  <c r="G18" i="6"/>
  <c r="G51" i="6"/>
  <c r="G53" i="6"/>
  <c r="L11" i="6"/>
  <c r="L13" i="6" s="1"/>
  <c r="D42" i="9"/>
  <c r="D45" i="9" s="1"/>
  <c r="D32" i="9"/>
  <c r="C32" i="9"/>
  <c r="D19" i="9"/>
  <c r="E19" i="9"/>
  <c r="L96" i="6"/>
  <c r="H56" i="9" s="1"/>
  <c r="J94" i="6"/>
  <c r="D49" i="9"/>
  <c r="L95" i="6"/>
  <c r="H55" i="9" s="1"/>
  <c r="G11" i="9"/>
  <c r="G24" i="9"/>
  <c r="K94" i="6"/>
  <c r="L94" i="6"/>
  <c r="H54" i="9" s="1"/>
  <c r="C17" i="9"/>
  <c r="C18" i="9" s="1"/>
  <c r="C53" i="9" s="1"/>
  <c r="G16" i="9"/>
  <c r="C42" i="9"/>
  <c r="C55" i="9"/>
  <c r="E49" i="9"/>
  <c r="E42" i="9"/>
  <c r="K8" i="2"/>
  <c r="L8" i="2"/>
  <c r="M8" i="2"/>
  <c r="K11" i="2"/>
  <c r="L11" i="2"/>
  <c r="M11" i="2"/>
  <c r="K12" i="2"/>
  <c r="L12" i="2"/>
  <c r="M12" i="2"/>
  <c r="K13" i="2"/>
  <c r="L13" i="2"/>
  <c r="M13" i="2"/>
  <c r="K14" i="2"/>
  <c r="L14" i="2"/>
  <c r="M14" i="2"/>
  <c r="K15" i="2"/>
  <c r="L15" i="2"/>
  <c r="M15" i="2"/>
  <c r="K16" i="2"/>
  <c r="L16" i="2"/>
  <c r="M16" i="2"/>
  <c r="K17" i="2"/>
  <c r="L17" i="2"/>
  <c r="M17" i="2"/>
  <c r="K18" i="2"/>
  <c r="L18" i="2"/>
  <c r="M18" i="2"/>
  <c r="K19" i="2"/>
  <c r="L19" i="2"/>
  <c r="M19" i="2"/>
  <c r="K20" i="2"/>
  <c r="L20" i="2"/>
  <c r="M20" i="2"/>
  <c r="K21" i="2"/>
  <c r="L21" i="2"/>
  <c r="M21" i="2"/>
  <c r="K22" i="2"/>
  <c r="L22" i="2"/>
  <c r="M22" i="2"/>
  <c r="K23" i="2"/>
  <c r="L23" i="2"/>
  <c r="M23" i="2"/>
  <c r="K24" i="2"/>
  <c r="L24" i="2"/>
  <c r="M24" i="2"/>
  <c r="K25" i="2"/>
  <c r="L25" i="2"/>
  <c r="M25" i="2"/>
  <c r="K26" i="2"/>
  <c r="L26" i="2"/>
  <c r="M26" i="2"/>
  <c r="K27" i="2"/>
  <c r="L27" i="2"/>
  <c r="M27" i="2"/>
  <c r="K28" i="2"/>
  <c r="L28" i="2"/>
  <c r="M28" i="2"/>
  <c r="K29" i="2"/>
  <c r="L29" i="2"/>
  <c r="M29" i="2"/>
  <c r="K30" i="2"/>
  <c r="L30" i="2"/>
  <c r="M30" i="2"/>
  <c r="K31" i="2"/>
  <c r="L31" i="2"/>
  <c r="M31" i="2"/>
  <c r="K32" i="2"/>
  <c r="L32" i="2"/>
  <c r="M32" i="2"/>
  <c r="K33" i="2"/>
  <c r="L33" i="2"/>
  <c r="M33" i="2"/>
  <c r="K34" i="2"/>
  <c r="L34" i="2"/>
  <c r="M34" i="2"/>
  <c r="K35" i="2"/>
  <c r="L35" i="2"/>
  <c r="M35" i="2"/>
  <c r="K36" i="2"/>
  <c r="L36" i="2"/>
  <c r="M36" i="2"/>
  <c r="K37" i="2"/>
  <c r="L37" i="2"/>
  <c r="M37" i="2"/>
  <c r="K38" i="2"/>
  <c r="L38" i="2"/>
  <c r="M38" i="2"/>
  <c r="K39" i="2"/>
  <c r="L39" i="2"/>
  <c r="M39" i="2"/>
  <c r="K40" i="2"/>
  <c r="L40" i="2"/>
  <c r="M40" i="2"/>
  <c r="K41" i="2"/>
  <c r="L41" i="2"/>
  <c r="M41" i="2"/>
  <c r="K42" i="2"/>
  <c r="L42" i="2"/>
  <c r="M42" i="2"/>
  <c r="K43" i="2"/>
  <c r="L43" i="2"/>
  <c r="M43" i="2"/>
  <c r="K44" i="2"/>
  <c r="L44" i="2"/>
  <c r="M44" i="2"/>
  <c r="K45" i="2"/>
  <c r="L45" i="2"/>
  <c r="M45" i="2"/>
  <c r="K46" i="2"/>
  <c r="L46" i="2"/>
  <c r="M46" i="2"/>
  <c r="K47" i="2"/>
  <c r="L47" i="2"/>
  <c r="M47" i="2"/>
  <c r="K48" i="2"/>
  <c r="L48" i="2"/>
  <c r="M48" i="2"/>
  <c r="K49" i="2"/>
  <c r="L49" i="2"/>
  <c r="M49" i="2"/>
  <c r="K50" i="2"/>
  <c r="L50" i="2"/>
  <c r="M50" i="2"/>
  <c r="K51" i="2"/>
  <c r="L51" i="2"/>
  <c r="M51" i="2"/>
  <c r="K52" i="2"/>
  <c r="L52" i="2"/>
  <c r="M52" i="2"/>
  <c r="K53" i="2"/>
  <c r="L53" i="2"/>
  <c r="M53" i="2"/>
  <c r="K54" i="2"/>
  <c r="L54" i="2"/>
  <c r="M54" i="2"/>
  <c r="K55" i="2"/>
  <c r="L55" i="2"/>
  <c r="M55" i="2"/>
  <c r="K57" i="2"/>
  <c r="L57" i="2"/>
  <c r="M57" i="2"/>
  <c r="L6" i="2"/>
  <c r="M6" i="2"/>
  <c r="K6" i="2"/>
  <c r="H3" i="2"/>
  <c r="I4" i="6" l="1"/>
  <c r="H20" i="6"/>
  <c r="H16" i="6"/>
  <c r="E21" i="2"/>
  <c r="D46" i="9"/>
  <c r="L92" i="6"/>
  <c r="D43" i="9"/>
  <c r="D44" i="9"/>
  <c r="C20" i="9"/>
  <c r="C19" i="9"/>
  <c r="G31" i="6"/>
  <c r="L89" i="6"/>
  <c r="L52" i="6"/>
  <c r="G46" i="6"/>
  <c r="G47" i="6"/>
  <c r="G48" i="6" s="1"/>
  <c r="L46" i="6"/>
  <c r="L47" i="6"/>
  <c r="L48" i="6" s="1"/>
  <c r="G58" i="6"/>
  <c r="G91" i="6"/>
  <c r="G92" i="6"/>
  <c r="L53" i="6"/>
  <c r="L58" i="6"/>
  <c r="L51" i="6"/>
  <c r="L31" i="6"/>
  <c r="L69" i="6" s="1"/>
  <c r="G17" i="9"/>
  <c r="G25" i="9"/>
  <c r="C45" i="9"/>
  <c r="G42" i="9"/>
  <c r="L90" i="6"/>
  <c r="C49" i="9"/>
  <c r="G49" i="9" s="1"/>
  <c r="C46" i="9"/>
  <c r="C44" i="9"/>
  <c r="C43" i="9"/>
  <c r="E46" i="9"/>
  <c r="E45" i="9"/>
  <c r="E44" i="9"/>
  <c r="E43" i="9"/>
  <c r="C55" i="2"/>
  <c r="D64" i="6"/>
  <c r="D65" i="6" s="1"/>
  <c r="D47" i="6"/>
  <c r="D48" i="6" s="1"/>
  <c r="C24" i="2"/>
  <c r="H6" i="6" l="1"/>
  <c r="H56" i="6"/>
  <c r="H57" i="6" s="1"/>
  <c r="H58" i="6" s="1"/>
  <c r="H93" i="6" s="1"/>
  <c r="H18" i="6"/>
  <c r="H11" i="6"/>
  <c r="I20" i="6"/>
  <c r="J4" i="6"/>
  <c r="I16" i="6"/>
  <c r="L93" i="6"/>
  <c r="L75" i="6"/>
  <c r="L61" i="6"/>
  <c r="L59" i="6"/>
  <c r="L60" i="6"/>
  <c r="G93" i="6"/>
  <c r="G69" i="6"/>
  <c r="G75" i="6"/>
  <c r="G61" i="6"/>
  <c r="G59" i="6"/>
  <c r="G60" i="6"/>
  <c r="C21" i="9"/>
  <c r="G45" i="9"/>
  <c r="G44" i="9"/>
  <c r="G43" i="9"/>
  <c r="G46" i="9"/>
  <c r="G24" i="2"/>
  <c r="G55" i="2"/>
  <c r="G54" i="2"/>
  <c r="D57" i="6"/>
  <c r="D82" i="6"/>
  <c r="D86" i="6" s="1"/>
  <c r="D72" i="6"/>
  <c r="F8" i="6"/>
  <c r="F11" i="6"/>
  <c r="F23" i="6"/>
  <c r="F25" i="6"/>
  <c r="F35" i="6"/>
  <c r="F40" i="6"/>
  <c r="D46" i="6"/>
  <c r="F7" i="6"/>
  <c r="F9" i="6"/>
  <c r="F10" i="6"/>
  <c r="F12" i="6"/>
  <c r="F17" i="6"/>
  <c r="F24" i="6"/>
  <c r="F26" i="6"/>
  <c r="F34" i="6"/>
  <c r="F36" i="6"/>
  <c r="F39" i="6"/>
  <c r="F41" i="6"/>
  <c r="D51" i="6"/>
  <c r="C25" i="2"/>
  <c r="C16" i="2"/>
  <c r="C17" i="2" s="1"/>
  <c r="D16" i="2"/>
  <c r="D17" i="2" s="1"/>
  <c r="H59" i="6" l="1"/>
  <c r="H69" i="6"/>
  <c r="I18" i="6"/>
  <c r="I11" i="6"/>
  <c r="I6" i="6"/>
  <c r="I56" i="6"/>
  <c r="I57" i="6" s="1"/>
  <c r="I58" i="6" s="1"/>
  <c r="H92" i="6"/>
  <c r="H31" i="6"/>
  <c r="H91" i="6"/>
  <c r="H47" i="6"/>
  <c r="H48" i="6" s="1"/>
  <c r="H46" i="6"/>
  <c r="H61" i="6"/>
  <c r="H75" i="6"/>
  <c r="H76" i="6" s="1"/>
  <c r="J20" i="6"/>
  <c r="K4" i="6"/>
  <c r="J16" i="6"/>
  <c r="H13" i="6"/>
  <c r="H51" i="6"/>
  <c r="D89" i="6"/>
  <c r="D58" i="6"/>
  <c r="L76" i="6"/>
  <c r="L77" i="6"/>
  <c r="L78" i="6"/>
  <c r="L79" i="6"/>
  <c r="G76" i="6"/>
  <c r="G77" i="6"/>
  <c r="G78" i="6"/>
  <c r="G79" i="6"/>
  <c r="F6" i="6"/>
  <c r="F47" i="6" s="1"/>
  <c r="F48" i="6" s="1"/>
  <c r="F51" i="6"/>
  <c r="F18" i="6"/>
  <c r="F92" i="6" s="1"/>
  <c r="F57" i="6"/>
  <c r="D85" i="6"/>
  <c r="D83" i="6"/>
  <c r="D84" i="6"/>
  <c r="F13" i="6"/>
  <c r="F53" i="6" s="1"/>
  <c r="H16" i="9"/>
  <c r="G25" i="2"/>
  <c r="C42" i="2"/>
  <c r="C32" i="2"/>
  <c r="D32" i="2"/>
  <c r="E32" i="2"/>
  <c r="C54" i="2"/>
  <c r="C6" i="2"/>
  <c r="E49" i="2"/>
  <c r="E19" i="1"/>
  <c r="F19" i="1"/>
  <c r="D18" i="6" s="1"/>
  <c r="D4" i="2"/>
  <c r="E4" i="2"/>
  <c r="D6" i="2"/>
  <c r="E6" i="2"/>
  <c r="D7" i="2"/>
  <c r="E7" i="2"/>
  <c r="D11" i="2"/>
  <c r="E11" i="2"/>
  <c r="C11" i="2"/>
  <c r="C7" i="2"/>
  <c r="C8" i="2" s="1"/>
  <c r="C4" i="2"/>
  <c r="F14" i="1"/>
  <c r="D13" i="6" s="1"/>
  <c r="E14" i="1"/>
  <c r="H79" i="6" l="1"/>
  <c r="H78" i="6"/>
  <c r="H77" i="6"/>
  <c r="H53" i="6"/>
  <c r="H52" i="6"/>
  <c r="H60" i="6"/>
  <c r="K20" i="6"/>
  <c r="K16" i="6"/>
  <c r="I47" i="6"/>
  <c r="I48" i="6" s="1"/>
  <c r="I46" i="6"/>
  <c r="I91" i="6"/>
  <c r="I92" i="6"/>
  <c r="I31" i="6"/>
  <c r="J6" i="6"/>
  <c r="J56" i="6"/>
  <c r="J57" i="6" s="1"/>
  <c r="J18" i="6"/>
  <c r="J11" i="6"/>
  <c r="I69" i="6"/>
  <c r="I61" i="6"/>
  <c r="I93" i="6"/>
  <c r="I75" i="6"/>
  <c r="I59" i="6"/>
  <c r="I13" i="6"/>
  <c r="I60" i="6" s="1"/>
  <c r="I51" i="6"/>
  <c r="E20" i="2"/>
  <c r="G38" i="6"/>
  <c r="G64" i="6" s="1"/>
  <c r="G65" i="6" s="1"/>
  <c r="E52" i="2"/>
  <c r="G52" i="2" s="1"/>
  <c r="E51" i="2"/>
  <c r="E51" i="9"/>
  <c r="E52" i="9"/>
  <c r="E53" i="2"/>
  <c r="E53" i="9"/>
  <c r="E8" i="2"/>
  <c r="D52" i="9"/>
  <c r="G52" i="9" s="1"/>
  <c r="D52" i="2"/>
  <c r="D51" i="2"/>
  <c r="D51" i="9"/>
  <c r="G51" i="9" s="1"/>
  <c r="D53" i="9"/>
  <c r="D50" i="2"/>
  <c r="D50" i="9"/>
  <c r="E50" i="2"/>
  <c r="E50" i="9"/>
  <c r="E26" i="2"/>
  <c r="E20" i="9"/>
  <c r="D26" i="2"/>
  <c r="D20" i="9"/>
  <c r="F91" i="6"/>
  <c r="D91" i="6"/>
  <c r="D90" i="6"/>
  <c r="D92" i="6"/>
  <c r="D93" i="6"/>
  <c r="D69" i="6"/>
  <c r="D46" i="2"/>
  <c r="C46" i="2"/>
  <c r="G42" i="2"/>
  <c r="G32" i="2"/>
  <c r="G18" i="9"/>
  <c r="D8" i="2"/>
  <c r="D35" i="9"/>
  <c r="D21" i="9"/>
  <c r="D29" i="9"/>
  <c r="E8" i="9"/>
  <c r="C13" i="2"/>
  <c r="C12" i="9"/>
  <c r="C26" i="9"/>
  <c r="E12" i="2"/>
  <c r="E13" i="9"/>
  <c r="E12" i="9"/>
  <c r="E26" i="9"/>
  <c r="C8" i="9"/>
  <c r="D12" i="2"/>
  <c r="D13" i="9"/>
  <c r="D12" i="9"/>
  <c r="D26" i="9"/>
  <c r="C35" i="9"/>
  <c r="C29" i="9"/>
  <c r="E35" i="9"/>
  <c r="E21" i="9"/>
  <c r="E29" i="9"/>
  <c r="D8" i="9"/>
  <c r="H52" i="2"/>
  <c r="H52" i="9"/>
  <c r="H11" i="2"/>
  <c r="H11" i="9"/>
  <c r="H51" i="2"/>
  <c r="H51" i="9"/>
  <c r="F46" i="6"/>
  <c r="G6" i="2"/>
  <c r="G7" i="2"/>
  <c r="G51" i="2"/>
  <c r="G11" i="2"/>
  <c r="G89" i="6"/>
  <c r="I89" i="6"/>
  <c r="H89" i="6"/>
  <c r="F52" i="6"/>
  <c r="F89" i="6"/>
  <c r="H7" i="9"/>
  <c r="H16" i="2"/>
  <c r="H17" i="9"/>
  <c r="F38" i="6"/>
  <c r="F64" i="6" s="1"/>
  <c r="F65" i="6" s="1"/>
  <c r="E46" i="2"/>
  <c r="F32" i="1"/>
  <c r="D31" i="6" s="1"/>
  <c r="C26" i="2"/>
  <c r="E32" i="1"/>
  <c r="C44" i="2"/>
  <c r="E45" i="2"/>
  <c r="D45" i="2"/>
  <c r="C43" i="2"/>
  <c r="C45" i="2"/>
  <c r="C18" i="2"/>
  <c r="D18" i="2"/>
  <c r="D53" i="2" s="1"/>
  <c r="C12" i="2"/>
  <c r="G12" i="2" s="1"/>
  <c r="C49" i="2"/>
  <c r="D49" i="2"/>
  <c r="E13" i="2"/>
  <c r="D13" i="2"/>
  <c r="I52" i="6" l="1"/>
  <c r="I53" i="6"/>
  <c r="J92" i="6"/>
  <c r="J90" i="6"/>
  <c r="J31" i="6"/>
  <c r="J69" i="6" s="1"/>
  <c r="J91" i="6"/>
  <c r="J46" i="6"/>
  <c r="J47" i="6"/>
  <c r="J48" i="6" s="1"/>
  <c r="K18" i="6"/>
  <c r="K11" i="6"/>
  <c r="K6" i="6"/>
  <c r="K56" i="6"/>
  <c r="K57" i="6" s="1"/>
  <c r="I76" i="6"/>
  <c r="I78" i="6"/>
  <c r="I77" i="6"/>
  <c r="I79" i="6"/>
  <c r="J13" i="6"/>
  <c r="J38" i="6" s="1"/>
  <c r="J64" i="6" s="1"/>
  <c r="J65" i="6" s="1"/>
  <c r="J51" i="6"/>
  <c r="J58" i="6"/>
  <c r="J89" i="6"/>
  <c r="D60" i="6"/>
  <c r="C35" i="2"/>
  <c r="C38" i="2" s="1"/>
  <c r="C53" i="2"/>
  <c r="D35" i="2"/>
  <c r="D38" i="2" s="1"/>
  <c r="L38" i="6"/>
  <c r="L64" i="6" s="1"/>
  <c r="L65" i="6" s="1"/>
  <c r="H38" i="6"/>
  <c r="H64" i="6" s="1"/>
  <c r="H65" i="6" s="1"/>
  <c r="I38" i="6"/>
  <c r="I64" i="6" s="1"/>
  <c r="I65" i="6" s="1"/>
  <c r="G82" i="6"/>
  <c r="G72" i="6"/>
  <c r="G66" i="6"/>
  <c r="G32" i="9"/>
  <c r="G46" i="2"/>
  <c r="G43" i="2"/>
  <c r="G44" i="2"/>
  <c r="G8" i="2"/>
  <c r="G53" i="9"/>
  <c r="G19" i="9"/>
  <c r="G20" i="9"/>
  <c r="G49" i="2"/>
  <c r="G26" i="2"/>
  <c r="G12" i="9"/>
  <c r="G26" i="9"/>
  <c r="G13" i="9"/>
  <c r="G29" i="9"/>
  <c r="G35" i="9"/>
  <c r="G50" i="9"/>
  <c r="G21" i="9"/>
  <c r="G50" i="2"/>
  <c r="G45" i="2"/>
  <c r="G8" i="9"/>
  <c r="E38" i="9"/>
  <c r="E36" i="9"/>
  <c r="E39" i="9"/>
  <c r="E37" i="9"/>
  <c r="D38" i="9"/>
  <c r="D36" i="9"/>
  <c r="D39" i="9"/>
  <c r="D37" i="9"/>
  <c r="C39" i="9"/>
  <c r="C37" i="9"/>
  <c r="C38" i="9"/>
  <c r="C36" i="9"/>
  <c r="H13" i="2"/>
  <c r="H13" i="9"/>
  <c r="H12" i="2"/>
  <c r="H12" i="9"/>
  <c r="H6" i="2"/>
  <c r="H6" i="9"/>
  <c r="G13" i="2"/>
  <c r="G18" i="2"/>
  <c r="E35" i="2"/>
  <c r="F82" i="6"/>
  <c r="F86" i="6" s="1"/>
  <c r="F66" i="6"/>
  <c r="F72" i="6"/>
  <c r="F28" i="6"/>
  <c r="F58" i="6" s="1"/>
  <c r="D52" i="6"/>
  <c r="D66" i="6"/>
  <c r="D53" i="6"/>
  <c r="H17" i="2"/>
  <c r="H7" i="2"/>
  <c r="D21" i="2"/>
  <c r="D19" i="2"/>
  <c r="D20" i="2"/>
  <c r="C19" i="2"/>
  <c r="C20" i="2"/>
  <c r="C21" i="2"/>
  <c r="E29" i="2"/>
  <c r="C29" i="2"/>
  <c r="D29" i="2"/>
  <c r="J75" i="6" l="1"/>
  <c r="J93" i="6"/>
  <c r="J61" i="6"/>
  <c r="J60" i="6"/>
  <c r="J59" i="6"/>
  <c r="J53" i="6"/>
  <c r="J52" i="6"/>
  <c r="K46" i="6"/>
  <c r="K47" i="6"/>
  <c r="K48" i="6" s="1"/>
  <c r="K92" i="6"/>
  <c r="K31" i="6"/>
  <c r="K69" i="6" s="1"/>
  <c r="K91" i="6"/>
  <c r="K90" i="6"/>
  <c r="K89" i="6"/>
  <c r="K58" i="6"/>
  <c r="K13" i="6"/>
  <c r="K51" i="6"/>
  <c r="G35" i="2"/>
  <c r="J66" i="6"/>
  <c r="L66" i="6"/>
  <c r="J82" i="6"/>
  <c r="J83" i="6" s="1"/>
  <c r="J72" i="6"/>
  <c r="H72" i="6"/>
  <c r="L82" i="6"/>
  <c r="L86" i="6" s="1"/>
  <c r="L72" i="6"/>
  <c r="I72" i="6"/>
  <c r="H66" i="6"/>
  <c r="H82" i="6"/>
  <c r="H83" i="6" s="1"/>
  <c r="I66" i="6"/>
  <c r="I82" i="6"/>
  <c r="I86" i="6" s="1"/>
  <c r="F93" i="6"/>
  <c r="F69" i="6"/>
  <c r="F59" i="6"/>
  <c r="F60" i="6"/>
  <c r="G86" i="6"/>
  <c r="G83" i="6"/>
  <c r="G84" i="6"/>
  <c r="G85" i="6"/>
  <c r="G37" i="9"/>
  <c r="G29" i="2"/>
  <c r="G39" i="9"/>
  <c r="G36" i="9"/>
  <c r="G38" i="9"/>
  <c r="H8" i="2"/>
  <c r="H8" i="9"/>
  <c r="H49" i="2"/>
  <c r="H49" i="9"/>
  <c r="H24" i="2"/>
  <c r="H24" i="9"/>
  <c r="G53" i="2"/>
  <c r="G19" i="2"/>
  <c r="G20" i="2"/>
  <c r="G21" i="2"/>
  <c r="E38" i="2"/>
  <c r="G38" i="2" s="1"/>
  <c r="D59" i="6"/>
  <c r="D61" i="6"/>
  <c r="D75" i="6"/>
  <c r="F84" i="6"/>
  <c r="F83" i="6"/>
  <c r="F85" i="6"/>
  <c r="F29" i="6"/>
  <c r="H35" i="9"/>
  <c r="C37" i="2"/>
  <c r="C39" i="2"/>
  <c r="D37" i="2"/>
  <c r="D39" i="2"/>
  <c r="E37" i="2"/>
  <c r="E39" i="2"/>
  <c r="D36" i="2"/>
  <c r="E36" i="2"/>
  <c r="C36" i="2"/>
  <c r="K75" i="6" l="1"/>
  <c r="K59" i="6"/>
  <c r="K93" i="6"/>
  <c r="K61" i="6"/>
  <c r="K60" i="6"/>
  <c r="J76" i="6"/>
  <c r="J78" i="6"/>
  <c r="J77" i="6"/>
  <c r="J79" i="6"/>
  <c r="K52" i="6"/>
  <c r="K53" i="6"/>
  <c r="K38" i="6"/>
  <c r="K64" i="6" s="1"/>
  <c r="J86" i="6"/>
  <c r="J84" i="6"/>
  <c r="J85" i="6"/>
  <c r="L85" i="6"/>
  <c r="L83" i="6"/>
  <c r="H86" i="6"/>
  <c r="L84" i="6"/>
  <c r="H84" i="6"/>
  <c r="I84" i="6"/>
  <c r="H85" i="6"/>
  <c r="I85" i="6"/>
  <c r="I83" i="6"/>
  <c r="G39" i="2"/>
  <c r="G36" i="2"/>
  <c r="G37" i="2"/>
  <c r="H50" i="2"/>
  <c r="H50" i="9"/>
  <c r="H32" i="2"/>
  <c r="H32" i="9"/>
  <c r="H18" i="9"/>
  <c r="H26" i="2"/>
  <c r="H26" i="9"/>
  <c r="H29" i="2"/>
  <c r="H29" i="9"/>
  <c r="H25" i="2"/>
  <c r="H25" i="9"/>
  <c r="H42" i="9"/>
  <c r="H18" i="2"/>
  <c r="H42" i="2"/>
  <c r="H90" i="6"/>
  <c r="F90" i="6"/>
  <c r="F31" i="6"/>
  <c r="I90" i="6"/>
  <c r="F75" i="6"/>
  <c r="F61" i="6"/>
  <c r="G90" i="6"/>
  <c r="D79" i="6"/>
  <c r="D76" i="6"/>
  <c r="D78" i="6"/>
  <c r="D77" i="6"/>
  <c r="H35" i="2"/>
  <c r="K78" i="6" l="1"/>
  <c r="K77" i="6"/>
  <c r="K79" i="6"/>
  <c r="K76" i="6"/>
  <c r="K65" i="6"/>
  <c r="K66" i="6"/>
  <c r="K72" i="6"/>
  <c r="K82" i="6"/>
  <c r="H38" i="2"/>
  <c r="H38" i="9"/>
  <c r="H37" i="2"/>
  <c r="H37" i="9"/>
  <c r="H45" i="2"/>
  <c r="H45" i="9"/>
  <c r="H46" i="2"/>
  <c r="H46" i="9"/>
  <c r="H21" i="2"/>
  <c r="H21" i="9"/>
  <c r="H20" i="2"/>
  <c r="H20" i="9"/>
  <c r="H43" i="2"/>
  <c r="H43" i="9"/>
  <c r="H53" i="2"/>
  <c r="H53" i="9"/>
  <c r="H39" i="2"/>
  <c r="H39" i="9"/>
  <c r="H36" i="2"/>
  <c r="H36" i="9"/>
  <c r="H44" i="2"/>
  <c r="H44" i="9"/>
  <c r="H19" i="2"/>
  <c r="H19" i="9"/>
  <c r="F76" i="6"/>
  <c r="F77" i="6"/>
  <c r="F79" i="6"/>
  <c r="F78" i="6"/>
  <c r="D54" i="2"/>
  <c r="D54" i="9"/>
  <c r="G54" i="9" s="1"/>
  <c r="D55" i="2"/>
  <c r="D56" i="2"/>
  <c r="D55" i="9"/>
  <c r="G55" i="9" s="1"/>
  <c r="D95" i="6"/>
  <c r="K86" i="6" l="1"/>
  <c r="K85" i="6"/>
  <c r="K83" i="6"/>
  <c r="K84" i="6"/>
  <c r="H54" i="2"/>
  <c r="D94" i="6"/>
  <c r="D96" i="6"/>
  <c r="G96" i="6"/>
  <c r="I96" i="6"/>
  <c r="F43" i="6"/>
  <c r="H96" i="6"/>
  <c r="H95" i="6" l="1"/>
  <c r="H94" i="6"/>
  <c r="I94" i="6"/>
  <c r="I95" i="6"/>
  <c r="F96" i="6"/>
  <c r="F95" i="6"/>
  <c r="F94" i="6"/>
  <c r="G95" i="6"/>
  <c r="G94" i="6"/>
  <c r="H55" i="2"/>
</calcChain>
</file>

<file path=xl/comments1.xml><?xml version="1.0" encoding="utf-8"?>
<comments xmlns="http://schemas.openxmlformats.org/spreadsheetml/2006/main">
  <authors>
    <author>Scott Vanden Berge</author>
  </authors>
  <commentList>
    <comment ref="F34" authorId="0" shapeId="0">
      <text>
        <r>
          <rPr>
            <b/>
            <sz val="8"/>
            <color indexed="81"/>
            <rFont val="Tahoma"/>
            <family val="2"/>
          </rPr>
          <t>Scott Vanden Berge:</t>
        </r>
        <r>
          <rPr>
            <sz val="8"/>
            <color indexed="81"/>
            <rFont val="Tahoma"/>
            <family val="2"/>
          </rPr>
          <t xml:space="preserve">
</t>
        </r>
      </text>
    </comment>
  </commentList>
</comments>
</file>

<file path=xl/comments2.xml><?xml version="1.0" encoding="utf-8"?>
<comments xmlns="http://schemas.openxmlformats.org/spreadsheetml/2006/main">
  <authors>
    <author>Carol Hicks</author>
  </authors>
  <commentList>
    <comment ref="I4" authorId="0" shapeId="0">
      <text>
        <r>
          <rPr>
            <sz val="8"/>
            <color indexed="81"/>
            <rFont val="Tahoma"/>
            <family val="2"/>
          </rPr>
          <t>Median of top 10% sorted by ROE</t>
        </r>
      </text>
    </comment>
  </commentList>
</comments>
</file>

<file path=xl/comments3.xml><?xml version="1.0" encoding="utf-8"?>
<comments xmlns="http://schemas.openxmlformats.org/spreadsheetml/2006/main">
  <authors>
    <author>Carol Hicks</author>
  </authors>
  <commentList>
    <comment ref="I4" authorId="0" shapeId="0">
      <text>
        <r>
          <rPr>
            <sz val="8"/>
            <color indexed="81"/>
            <rFont val="Tahoma"/>
            <family val="2"/>
          </rPr>
          <t>Median of top 10% sorted by ROE</t>
        </r>
      </text>
    </comment>
  </commentList>
</comments>
</file>

<file path=xl/sharedStrings.xml><?xml version="1.0" encoding="utf-8"?>
<sst xmlns="http://schemas.openxmlformats.org/spreadsheetml/2006/main" count="435" uniqueCount="207">
  <si>
    <t>Balance Sheet</t>
  </si>
  <si>
    <t>Current Assets</t>
  </si>
  <si>
    <t>Current Liabilites</t>
  </si>
  <si>
    <t>Total Assets</t>
  </si>
  <si>
    <t>Total Liabilites</t>
  </si>
  <si>
    <t>Equity</t>
  </si>
  <si>
    <t>Income Statement</t>
  </si>
  <si>
    <t>Depreciation</t>
  </si>
  <si>
    <t>Other Expenses</t>
  </si>
  <si>
    <t>Expenses</t>
  </si>
  <si>
    <t>Total Expenses</t>
  </si>
  <si>
    <t>Interest - LOC</t>
  </si>
  <si>
    <t>Interest - Term</t>
  </si>
  <si>
    <t>Income Taxes</t>
  </si>
  <si>
    <t>Non Farm Income</t>
  </si>
  <si>
    <t>Principal Payment</t>
  </si>
  <si>
    <t>Family Living Expenses</t>
  </si>
  <si>
    <t>Net Operating Income</t>
  </si>
  <si>
    <t>Liquidity</t>
  </si>
  <si>
    <t>Current Ratio</t>
  </si>
  <si>
    <t>Working Capital</t>
  </si>
  <si>
    <t>Working Capital to Gross Revenues</t>
  </si>
  <si>
    <t>Solvency</t>
  </si>
  <si>
    <t>Debt to Asset Ratio</t>
  </si>
  <si>
    <t>Equity to Asset Ratio</t>
  </si>
  <si>
    <t>Debt to Equity Ratio</t>
  </si>
  <si>
    <t>Profitability</t>
  </si>
  <si>
    <t>Net Farm Income</t>
  </si>
  <si>
    <t>Rate of Return on Farm Assets</t>
  </si>
  <si>
    <t>Rate of Return on Farm Equity</t>
  </si>
  <si>
    <t>Operating Profit Margin</t>
  </si>
  <si>
    <t>EBITDA</t>
  </si>
  <si>
    <t>Repayment Capacity</t>
  </si>
  <si>
    <t>Capital Debt Repayment Capacity</t>
  </si>
  <si>
    <t>Capital Debt Repayment Margin</t>
  </si>
  <si>
    <t>Term Debt Coverage Ratio</t>
  </si>
  <si>
    <t>Replacement Margin</t>
  </si>
  <si>
    <t>Replacement Margin Coverage Ratio</t>
  </si>
  <si>
    <t>Asset Turnover Rate</t>
  </si>
  <si>
    <t>Operating Expense Ratio</t>
  </si>
  <si>
    <t>Depreciation Expense Ratio</t>
  </si>
  <si>
    <t>Interest Expense Ratio</t>
  </si>
  <si>
    <t>Net Farm Income Ratio</t>
  </si>
  <si>
    <t>Feed</t>
  </si>
  <si>
    <t>Total Operating Income</t>
  </si>
  <si>
    <t>Less Purchases for Resale</t>
  </si>
  <si>
    <t>Gross Margin</t>
  </si>
  <si>
    <t>Gross Revenues</t>
  </si>
  <si>
    <t>Value of Farm Production</t>
  </si>
  <si>
    <t>Other</t>
  </si>
  <si>
    <t xml:space="preserve"> </t>
  </si>
  <si>
    <t>Machinery</t>
  </si>
  <si>
    <t>Vehicles</t>
  </si>
  <si>
    <t>Breeding Stock</t>
  </si>
  <si>
    <t>Top</t>
  </si>
  <si>
    <t>3 Yr</t>
  </si>
  <si>
    <t>Average</t>
  </si>
  <si>
    <t>Acres Farmed</t>
  </si>
  <si>
    <t>Efficiency</t>
  </si>
  <si>
    <t>Depreciation per Acre</t>
  </si>
  <si>
    <t>Machinery/Equipment per Acre</t>
  </si>
  <si>
    <t>Place Found</t>
  </si>
  <si>
    <t>Calculated</t>
  </si>
  <si>
    <t>Measures the extent to which current farm assets, if sold tomorrow, would pay off current farm liabilities.</t>
  </si>
  <si>
    <t>Measures operating capital available against the size of the business.</t>
  </si>
  <si>
    <t>Tells us the operating capital available in the short term from within the business.</t>
  </si>
  <si>
    <t xml:space="preserve">Is the ability of your business to pay all its debts if it were sold tomorrow. Solvency is important in evaluating the financial risk and borrowing capacity of the business. </t>
  </si>
  <si>
    <t>The difference between the value of goods produced and the cost of the resources used in their production</t>
  </si>
  <si>
    <t>Can be thought of as the average interest rate being earned on all (yours and creditors) investments on the farm.</t>
  </si>
  <si>
    <t>Tells whether your business produced enough income to cover all intermediate and long-term debt payments.  A ratio of less than 1.0 indicates the business had to liquidate inventories, increase payables, borrow money or sell assets to make schedule payments.</t>
  </si>
  <si>
    <t>The equity change remaining after all operating expenses, taxes, family living, depreciation and scheduled debt payments have been made.</t>
  </si>
  <si>
    <t>A ratio under 1.0 indicated you did not generate enough income to cover term debt payments and unfunded capital purchases.</t>
  </si>
  <si>
    <t>Measures efficiency in using capital.  Generating a high level of production with a low level of capital investment will result in a high asset-turnover rate.</t>
  </si>
  <si>
    <t>Shows the portion of farm income used to pay operating expenses, excluding principal or interest.</t>
  </si>
  <si>
    <t>Shows how much gross farm income is used to pay for interest on borrowed capital.</t>
  </si>
  <si>
    <t>Compares profit to gross farm income.  It shows how much is left after all farm expenses, except unpaid labor and management are paid.</t>
  </si>
  <si>
    <r>
      <rPr>
        <u/>
        <sz val="11"/>
        <color theme="1"/>
        <rFont val="Arial"/>
        <family val="2"/>
      </rPr>
      <t>E</t>
    </r>
    <r>
      <rPr>
        <sz val="11"/>
        <color theme="1"/>
        <rFont val="Arial"/>
        <family val="2"/>
      </rPr>
      <t xml:space="preserve">arnings </t>
    </r>
    <r>
      <rPr>
        <u/>
        <sz val="11"/>
        <color theme="1"/>
        <rFont val="Arial"/>
        <family val="2"/>
      </rPr>
      <t>B</t>
    </r>
    <r>
      <rPr>
        <sz val="11"/>
        <color theme="1"/>
        <rFont val="Arial"/>
        <family val="2"/>
      </rPr>
      <t xml:space="preserve">efore </t>
    </r>
    <r>
      <rPr>
        <u/>
        <sz val="11"/>
        <color theme="1"/>
        <rFont val="Arial"/>
        <family val="2"/>
      </rPr>
      <t>I</t>
    </r>
    <r>
      <rPr>
        <sz val="11"/>
        <color theme="1"/>
        <rFont val="Arial"/>
        <family val="2"/>
      </rPr>
      <t xml:space="preserve">nterest </t>
    </r>
    <r>
      <rPr>
        <u/>
        <sz val="11"/>
        <color theme="1"/>
        <rFont val="Arial"/>
        <family val="2"/>
      </rPr>
      <t>T</t>
    </r>
    <r>
      <rPr>
        <sz val="11"/>
        <color theme="1"/>
        <rFont val="Arial"/>
        <family val="2"/>
      </rPr>
      <t xml:space="preserve">axes Depreciation and </t>
    </r>
    <r>
      <rPr>
        <u/>
        <sz val="11"/>
        <color theme="1"/>
        <rFont val="Arial"/>
        <family val="2"/>
      </rPr>
      <t>A</t>
    </r>
    <r>
      <rPr>
        <sz val="11"/>
        <color theme="1"/>
        <rFont val="Arial"/>
        <family val="2"/>
      </rPr>
      <t>mortization.  This measures earnings available for debt payment.  This does not include non farm income.</t>
    </r>
  </si>
  <si>
    <t>Shows the portion of farm income used pay for depreciation.</t>
  </si>
  <si>
    <t>The reward for investing your unpaid family labor, management and money in the business instead of elsewhere.  Anything left in the business, i.e. not taken out for family living and taxes, will increase your net worth.</t>
  </si>
  <si>
    <t>Shows the operating efficiency of the business. If expenses are low relative to the value of farm production, the business will have a healthy operating profit margin.   A low profit margin can be caused by low product prices, high operating expenses or inefficient production.</t>
  </si>
  <si>
    <t>Represents the interest rate being earned by your investment in the farm.  This return can be compared to returns available if your equity were invested somewhere else, such as a certificate of deposit.</t>
  </si>
  <si>
    <t>Shows the borrower's (your) ability to repay term debts on time. It includes non-farm income and so it is not a measure of business performance alone.</t>
  </si>
  <si>
    <t>Measures the equity earnings generated from farm and non-farm sources, to cover debt repayment and capital replacement</t>
  </si>
  <si>
    <t>Shows how effectively your business uses assets to generate income. Past Performance of the business could well indicate potential future accomplishments</t>
  </si>
  <si>
    <t>Red</t>
  </si>
  <si>
    <t>Yellow</t>
  </si>
  <si>
    <t>Green</t>
  </si>
  <si>
    <t>Benchmarks</t>
  </si>
  <si>
    <t>Worst</t>
  </si>
  <si>
    <t>Best</t>
  </si>
  <si>
    <t>How much do you have invested in machinery and equipment per acre farmed.</t>
  </si>
  <si>
    <t>How much of your equipment and machinery are being depreciated per acre farmed.</t>
  </si>
  <si>
    <t>Interest</t>
  </si>
  <si>
    <t>Profitability (Balance Sheet)</t>
  </si>
  <si>
    <t>Profitability (Income Statement)</t>
  </si>
  <si>
    <t>Return on Equity</t>
  </si>
  <si>
    <t>EBITDA - Income Statement</t>
  </si>
  <si>
    <t>EBITDA (Balance Sheet)</t>
  </si>
  <si>
    <t>Repayment Capacity (Income Statement)</t>
  </si>
  <si>
    <t>Repayment Capacity (Balance Sheet)</t>
  </si>
  <si>
    <t>Is the ability of your farm business to meet financial obligations as they come due - to generate enough cash to pay family living expenses and taxes and make debt payments on time.</t>
  </si>
  <si>
    <t>The creditors' share of the business. It compares total farm debt to total farm assets. A higher ratio is an indicator of greater financial risk and lower borrowing capacity.</t>
  </si>
  <si>
    <t>The owner's share of the business. It compares farm equity to total farm assets. If you add the debt-to-asset and owner's equity ratio, you must get 100%.</t>
  </si>
  <si>
    <r>
      <rPr>
        <b/>
        <sz val="11"/>
        <color theme="1"/>
        <rFont val="Arial"/>
        <family val="2"/>
      </rPr>
      <t>EBITDA</t>
    </r>
    <r>
      <rPr>
        <sz val="11"/>
        <color theme="1"/>
        <rFont val="Arial"/>
        <family val="2"/>
      </rPr>
      <t xml:space="preserve"> = </t>
    </r>
    <r>
      <rPr>
        <sz val="9"/>
        <color theme="1"/>
        <rFont val="Arial"/>
        <family val="2"/>
      </rPr>
      <t>Net Farm Income + total interest + income taxes + depreciation</t>
    </r>
  </si>
  <si>
    <r>
      <rPr>
        <b/>
        <sz val="11"/>
        <color theme="1"/>
        <rFont val="Arial"/>
        <family val="2"/>
      </rPr>
      <t>Term-Debt Coverage Ratio</t>
    </r>
    <r>
      <rPr>
        <sz val="11"/>
        <color theme="1"/>
        <rFont val="Arial"/>
        <family val="2"/>
      </rPr>
      <t xml:space="preserve"> = </t>
    </r>
    <r>
      <rPr>
        <sz val="9"/>
        <color theme="1"/>
        <rFont val="Arial"/>
        <family val="2"/>
      </rPr>
      <t>CDRC / (term interest + principal payment)</t>
    </r>
  </si>
  <si>
    <r>
      <rPr>
        <b/>
        <sz val="11"/>
        <color theme="1"/>
        <rFont val="Arial"/>
        <family val="2"/>
      </rPr>
      <t>Capital Debt Repayment Margin</t>
    </r>
    <r>
      <rPr>
        <sz val="11"/>
        <color theme="1"/>
        <rFont val="Arial"/>
        <family val="2"/>
      </rPr>
      <t xml:space="preserve"> = </t>
    </r>
    <r>
      <rPr>
        <sz val="9"/>
        <color theme="1"/>
        <rFont val="Arial"/>
        <family val="2"/>
      </rPr>
      <t>CDRC - term interest - principal payment</t>
    </r>
  </si>
  <si>
    <r>
      <rPr>
        <b/>
        <sz val="11"/>
        <color theme="1"/>
        <rFont val="Arial"/>
        <family val="2"/>
      </rPr>
      <t>Net Farm Income Ratio</t>
    </r>
    <r>
      <rPr>
        <sz val="11"/>
        <color theme="1"/>
        <rFont val="Arial"/>
        <family val="2"/>
      </rPr>
      <t xml:space="preserve"> = </t>
    </r>
    <r>
      <rPr>
        <sz val="9"/>
        <color theme="1"/>
        <rFont val="Arial"/>
        <family val="2"/>
      </rPr>
      <t>Net Farm Income / Total Operating Income</t>
    </r>
  </si>
  <si>
    <r>
      <rPr>
        <b/>
        <sz val="11"/>
        <color theme="1"/>
        <rFont val="Arial"/>
        <family val="2"/>
      </rPr>
      <t>Depreciation Per Acre</t>
    </r>
    <r>
      <rPr>
        <sz val="11"/>
        <color theme="1"/>
        <rFont val="Arial"/>
        <family val="2"/>
      </rPr>
      <t xml:space="preserve"> = </t>
    </r>
    <r>
      <rPr>
        <sz val="9"/>
        <color theme="1"/>
        <rFont val="Arial"/>
        <family val="2"/>
      </rPr>
      <t>Depreciation / # acres farmed</t>
    </r>
  </si>
  <si>
    <r>
      <rPr>
        <b/>
        <sz val="10"/>
        <color theme="1"/>
        <rFont val="Arial"/>
        <family val="2"/>
      </rPr>
      <t>Current Ratio</t>
    </r>
    <r>
      <rPr>
        <sz val="10"/>
        <color theme="1"/>
        <rFont val="Arial"/>
        <family val="2"/>
      </rPr>
      <t xml:space="preserve"> = Current Assets / Current Liabilities</t>
    </r>
  </si>
  <si>
    <r>
      <rPr>
        <b/>
        <sz val="10"/>
        <color theme="1"/>
        <rFont val="Arial"/>
        <family val="2"/>
      </rPr>
      <t>Working Capital to Gross Revenues</t>
    </r>
    <r>
      <rPr>
        <sz val="10"/>
        <color theme="1"/>
        <rFont val="Arial"/>
        <family val="2"/>
      </rPr>
      <t xml:space="preserve"> = Working Capital / Total Operating Income</t>
    </r>
  </si>
  <si>
    <r>
      <rPr>
        <b/>
        <sz val="10"/>
        <color theme="1"/>
        <rFont val="Arial"/>
        <family val="2"/>
      </rPr>
      <t>Working Capital</t>
    </r>
    <r>
      <rPr>
        <sz val="10"/>
        <color theme="1"/>
        <rFont val="Arial"/>
        <family val="2"/>
      </rPr>
      <t xml:space="preserve"> = Current Assets - Current Liabilities</t>
    </r>
  </si>
  <si>
    <r>
      <rPr>
        <b/>
        <sz val="10"/>
        <color theme="1"/>
        <rFont val="Arial"/>
        <family val="2"/>
      </rPr>
      <t>Debt to Asset Ratio</t>
    </r>
    <r>
      <rPr>
        <sz val="10"/>
        <color theme="1"/>
        <rFont val="Arial"/>
        <family val="2"/>
      </rPr>
      <t xml:space="preserve"> = Total Liabilities / Total Assets</t>
    </r>
  </si>
  <si>
    <r>
      <rPr>
        <b/>
        <sz val="10"/>
        <color theme="1"/>
        <rFont val="Arial"/>
        <family val="2"/>
      </rPr>
      <t>Equity to Asset Ratio (aka Owner's Equity)</t>
    </r>
    <r>
      <rPr>
        <sz val="10"/>
        <color theme="1"/>
        <rFont val="Arial"/>
        <family val="2"/>
      </rPr>
      <t xml:space="preserve"> = Net Worth / Total Assets</t>
    </r>
  </si>
  <si>
    <t>Earned Equity Change</t>
  </si>
  <si>
    <t>Shocking Percentage</t>
  </si>
  <si>
    <t>Shocking</t>
  </si>
  <si>
    <t>Report Card</t>
  </si>
  <si>
    <t>Shocking Results</t>
  </si>
  <si>
    <r>
      <rPr>
        <b/>
        <sz val="11"/>
        <color theme="1"/>
        <rFont val="Arial"/>
        <family val="2"/>
      </rPr>
      <t>Machinery/Equipment Per Acre</t>
    </r>
    <r>
      <rPr>
        <sz val="11"/>
        <color theme="1"/>
        <rFont val="Arial"/>
        <family val="2"/>
      </rPr>
      <t xml:space="preserve"> = </t>
    </r>
    <r>
      <rPr>
        <sz val="9"/>
        <color theme="1"/>
        <rFont val="Arial"/>
        <family val="2"/>
      </rPr>
      <t>(Machinery value + vehicle  value) / # acres farmed</t>
    </r>
  </si>
  <si>
    <t>Repairs</t>
  </si>
  <si>
    <t>Repairs per Acre</t>
  </si>
  <si>
    <t>N/Ap</t>
  </si>
  <si>
    <t>Capital Sales - Brdg Lvstk</t>
  </si>
  <si>
    <r>
      <rPr>
        <b/>
        <sz val="10"/>
        <color theme="1"/>
        <rFont val="Arial"/>
        <family val="2"/>
      </rPr>
      <t>Working Capital to Gross Revenues =</t>
    </r>
    <r>
      <rPr>
        <sz val="10"/>
        <color theme="1"/>
        <rFont val="Arial"/>
        <family val="2"/>
      </rPr>
      <t xml:space="preserve">
Working Capital / Total Operating Income</t>
    </r>
  </si>
  <si>
    <r>
      <rPr>
        <b/>
        <sz val="11"/>
        <color theme="1"/>
        <rFont val="Arial"/>
        <family val="2"/>
      </rPr>
      <t xml:space="preserve">Rate of Return on Farm Equity = </t>
    </r>
    <r>
      <rPr>
        <sz val="9"/>
        <color theme="1"/>
        <rFont val="Arial"/>
        <family val="2"/>
      </rPr>
      <t>ENW Gain / Equity</t>
    </r>
  </si>
  <si>
    <t>Based on Earned Net Worth (ENW) Gain not Income Statement Gain:</t>
  </si>
  <si>
    <r>
      <rPr>
        <b/>
        <sz val="11"/>
        <color theme="1"/>
        <rFont val="Arial"/>
        <family val="2"/>
      </rPr>
      <t>Rate of Return on Farm Assets = (</t>
    </r>
    <r>
      <rPr>
        <sz val="9"/>
        <color theme="1"/>
        <rFont val="Arial"/>
        <family val="2"/>
      </rPr>
      <t>ENW Gain  + Interest Expense) / Total Assets</t>
    </r>
  </si>
  <si>
    <r>
      <rPr>
        <b/>
        <sz val="11"/>
        <color theme="1"/>
        <rFont val="Arial"/>
        <family val="2"/>
      </rPr>
      <t>2) R</t>
    </r>
    <r>
      <rPr>
        <b/>
        <sz val="11"/>
        <color theme="1"/>
        <rFont val="Arial"/>
        <family val="2"/>
      </rPr>
      <t>ate of Return on Farm Equity</t>
    </r>
    <r>
      <rPr>
        <sz val="11"/>
        <color theme="1"/>
        <rFont val="Arial"/>
        <family val="2"/>
      </rPr>
      <t xml:space="preserve"> = </t>
    </r>
    <r>
      <rPr>
        <sz val="9"/>
        <color theme="1"/>
        <rFont val="Arial"/>
        <family val="2"/>
      </rPr>
      <t>(Net Farm Income - family living) / Equity</t>
    </r>
  </si>
  <si>
    <r>
      <rPr>
        <b/>
        <sz val="11"/>
        <color theme="1"/>
        <rFont val="Arial"/>
        <family val="2"/>
      </rPr>
      <t xml:space="preserve">1) Rate of Return on Farm Assets = </t>
    </r>
    <r>
      <rPr>
        <sz val="9"/>
        <color theme="1"/>
        <rFont val="Arial"/>
        <family val="2"/>
      </rPr>
      <t>(Net Farm Income + total interest - family living) / Total Assets</t>
    </r>
  </si>
  <si>
    <t>Capital Sales-Brdg Lvstk (Gross sales)</t>
  </si>
  <si>
    <t>Date:</t>
  </si>
  <si>
    <r>
      <rPr>
        <b/>
        <sz val="11"/>
        <color theme="1"/>
        <rFont val="Arial"/>
        <family val="2"/>
      </rPr>
      <t xml:space="preserve">Net Farm Income = </t>
    </r>
    <r>
      <rPr>
        <sz val="9"/>
        <color theme="1"/>
        <rFont val="Arial"/>
        <family val="2"/>
      </rPr>
      <t>Total Operating Income (less purchases for resale) + gross capital sales of breeding livestock - Total Expenses</t>
    </r>
  </si>
  <si>
    <r>
      <rPr>
        <b/>
        <sz val="11"/>
        <color theme="1"/>
        <rFont val="Arial"/>
        <family val="2"/>
      </rPr>
      <t>Operating Profit Margin</t>
    </r>
    <r>
      <rPr>
        <sz val="11"/>
        <color theme="1"/>
        <rFont val="Arial"/>
        <family val="2"/>
      </rPr>
      <t xml:space="preserve"> = </t>
    </r>
    <r>
      <rPr>
        <sz val="9"/>
        <color theme="1"/>
        <rFont val="Arial"/>
        <family val="2"/>
      </rPr>
      <t>(Net Farm Income + total interest - family living) / (Total Operating Income (less purchases for resale) + gross capital sales of breeding livestock - feed expense)</t>
    </r>
  </si>
  <si>
    <r>
      <rPr>
        <b/>
        <sz val="11"/>
        <color theme="1"/>
        <rFont val="Arial"/>
        <family val="2"/>
      </rPr>
      <t xml:space="preserve">Return on Assets &amp; Equity is calculated  2 ways. </t>
    </r>
    <r>
      <rPr>
        <sz val="9"/>
        <color theme="1"/>
        <rFont val="Arial"/>
        <family val="2"/>
      </rPr>
      <t xml:space="preserve">
1) Uses the Income Statement (IS). The IS analysis does not factor in Non-Farm Income
2) Uses the Earned Net Worth (ENW) from the Bal ance Sheet (BS). This analysis does factor in the non-farm income.</t>
    </r>
  </si>
  <si>
    <r>
      <rPr>
        <b/>
        <sz val="11"/>
        <color theme="1"/>
        <rFont val="Arial"/>
        <family val="2"/>
      </rPr>
      <t>Capital Debt Repayment Capacity</t>
    </r>
    <r>
      <rPr>
        <sz val="11"/>
        <color theme="1"/>
        <rFont val="Arial"/>
        <family val="2"/>
      </rPr>
      <t xml:space="preserve"> = </t>
    </r>
    <r>
      <rPr>
        <sz val="9"/>
        <color theme="1"/>
        <rFont val="Arial"/>
        <family val="2"/>
      </rPr>
      <t>Net Farm Income + depreciation + non farm income - family living + term interest - income tax expense</t>
    </r>
  </si>
  <si>
    <r>
      <rPr>
        <b/>
        <sz val="11"/>
        <color theme="1"/>
        <rFont val="Arial"/>
        <family val="2"/>
      </rPr>
      <t>Replacement Margin Coverage Ratio</t>
    </r>
    <r>
      <rPr>
        <sz val="11"/>
        <color theme="1"/>
        <rFont val="Arial"/>
        <family val="2"/>
      </rPr>
      <t xml:space="preserve"> = </t>
    </r>
    <r>
      <rPr>
        <sz val="9"/>
        <color theme="1"/>
        <rFont val="Arial"/>
        <family val="2"/>
      </rPr>
      <t>CDRC / (Principal payment + term interest + (machinery &amp; vehicle value x 0.10))</t>
    </r>
  </si>
  <si>
    <r>
      <rPr>
        <b/>
        <sz val="11"/>
        <color theme="1"/>
        <rFont val="Arial"/>
        <family val="2"/>
      </rPr>
      <t>Replacement Margin</t>
    </r>
    <r>
      <rPr>
        <sz val="11"/>
        <color theme="1"/>
        <rFont val="Arial"/>
        <family val="2"/>
      </rPr>
      <t xml:space="preserve"> = </t>
    </r>
    <r>
      <rPr>
        <sz val="9"/>
        <color theme="1"/>
        <rFont val="Arial"/>
        <family val="2"/>
      </rPr>
      <t>CDRC - (Machinery &amp; vehicle value x 0.10)</t>
    </r>
  </si>
  <si>
    <t>The amount needed after paying principal and  interest on term loans to cover unfunded (cash) capital purchases necessary to maintain current capital needs.  (estimated at 10% of total machinery and vehicle values)</t>
  </si>
  <si>
    <r>
      <rPr>
        <b/>
        <sz val="11"/>
        <color theme="1"/>
        <rFont val="Arial"/>
        <family val="2"/>
      </rPr>
      <t>Asset-Turnover Rate</t>
    </r>
    <r>
      <rPr>
        <sz val="11"/>
        <color theme="1"/>
        <rFont val="Arial"/>
        <family val="2"/>
      </rPr>
      <t xml:space="preserve"> = </t>
    </r>
    <r>
      <rPr>
        <sz val="9"/>
        <color theme="1"/>
        <rFont val="Arial"/>
        <family val="2"/>
      </rPr>
      <t>(Total Operating Income - purchases for resale - feed expense + gross capital sales of breeding livestock) / Farm Assets</t>
    </r>
  </si>
  <si>
    <r>
      <rPr>
        <b/>
        <sz val="11"/>
        <color theme="1"/>
        <rFont val="Arial"/>
        <family val="2"/>
      </rPr>
      <t xml:space="preserve">Operating Expense Ratio </t>
    </r>
    <r>
      <rPr>
        <sz val="11"/>
        <rFont val="Arial"/>
        <family val="2"/>
      </rPr>
      <t xml:space="preserve">= </t>
    </r>
    <r>
      <rPr>
        <sz val="9"/>
        <rFont val="Arial"/>
        <family val="2"/>
      </rPr>
      <t>Total expenses (less depreciation, feed &amp; interest) / (Gross revenue - Feed + Cap Sales Brdg Stock)</t>
    </r>
  </si>
  <si>
    <r>
      <rPr>
        <b/>
        <sz val="11"/>
        <color theme="1"/>
        <rFont val="Arial"/>
        <family val="2"/>
      </rPr>
      <t>Depreciation Expense Ratio =</t>
    </r>
    <r>
      <rPr>
        <sz val="9"/>
        <color theme="1"/>
        <rFont val="Arial"/>
        <family val="2"/>
      </rPr>
      <t xml:space="preserve"> Depreciation /</t>
    </r>
    <r>
      <rPr>
        <sz val="9"/>
        <rFont val="Arial"/>
        <family val="2"/>
      </rPr>
      <t xml:space="preserve"> (Gross revenue - Feed + Cap Sales Brdg Stock)</t>
    </r>
  </si>
  <si>
    <r>
      <rPr>
        <b/>
        <sz val="11"/>
        <color theme="1"/>
        <rFont val="Arial"/>
        <family val="2"/>
      </rPr>
      <t xml:space="preserve">Interest Expense Ratio = </t>
    </r>
    <r>
      <rPr>
        <sz val="9"/>
        <color theme="1"/>
        <rFont val="Arial"/>
        <family val="2"/>
      </rPr>
      <t xml:space="preserve">(LOC + term interest) / </t>
    </r>
    <r>
      <rPr>
        <sz val="9"/>
        <color theme="3" tint="-0.249977111117893"/>
        <rFont val="Arial"/>
        <family val="2"/>
      </rPr>
      <t xml:space="preserve"> (</t>
    </r>
    <r>
      <rPr>
        <sz val="9"/>
        <rFont val="Arial"/>
        <family val="2"/>
      </rPr>
      <t>Gross Revenue - Feed + Cap Sales Brdg Stock)</t>
    </r>
  </si>
  <si>
    <r>
      <rPr>
        <b/>
        <sz val="11"/>
        <color theme="1"/>
        <rFont val="Arial"/>
        <family val="2"/>
      </rPr>
      <t>Term-Debt Coverage Ratio</t>
    </r>
    <r>
      <rPr>
        <sz val="11"/>
        <color theme="1"/>
        <rFont val="Arial"/>
        <family val="2"/>
      </rPr>
      <t xml:space="preserve"> = </t>
    </r>
    <r>
      <rPr>
        <sz val="9"/>
        <color theme="1"/>
        <rFont val="Arial"/>
        <family val="2"/>
      </rPr>
      <t>(Net Farm Income + depreciation + non farm income - family living + term interest - income tax expense) / (term interest + principal payment)</t>
    </r>
  </si>
  <si>
    <r>
      <rPr>
        <b/>
        <sz val="11"/>
        <color theme="1"/>
        <rFont val="Arial"/>
        <family val="2"/>
      </rPr>
      <t>Operating Expense Ratio</t>
    </r>
    <r>
      <rPr>
        <sz val="11"/>
        <color theme="1"/>
        <rFont val="Arial"/>
        <family val="2"/>
      </rPr>
      <t xml:space="preserve"> = </t>
    </r>
    <r>
      <rPr>
        <sz val="9"/>
        <color theme="1"/>
        <rFont val="Arial"/>
        <family val="2"/>
      </rPr>
      <t>Total expenses (less depreciation, feed &amp; interest) / (Gross revenue - Feed + Cap Sales Brdg Stock)</t>
    </r>
  </si>
  <si>
    <t xml:space="preserve">The owner's share of the business. It compares farm equity to total farm assets. </t>
  </si>
  <si>
    <t>Tells whether your business produced enough income to cover all intermediate and long-term debt payments.  A ratio of less than 1.0 indicates the business had to liquidate inventories, increase payables, borrow money or sell assets to make scheduled payments.</t>
  </si>
  <si>
    <r>
      <t xml:space="preserve">Balance Sheet:  </t>
    </r>
    <r>
      <rPr>
        <b/>
        <sz val="11"/>
        <color theme="1"/>
        <rFont val="Calibri"/>
        <family val="2"/>
        <scheme val="minor"/>
      </rPr>
      <t>Current Assets</t>
    </r>
  </si>
  <si>
    <r>
      <t xml:space="preserve">Balance Sheet:  </t>
    </r>
    <r>
      <rPr>
        <b/>
        <sz val="11"/>
        <color theme="1"/>
        <rFont val="Calibri"/>
        <family val="2"/>
        <scheme val="minor"/>
      </rPr>
      <t>Current Libilities</t>
    </r>
  </si>
  <si>
    <r>
      <t xml:space="preserve">Balance Sheet:  </t>
    </r>
    <r>
      <rPr>
        <b/>
        <sz val="11"/>
        <color theme="1"/>
        <rFont val="Calibri"/>
        <family val="2"/>
        <scheme val="minor"/>
      </rPr>
      <t>Machinery and Equipment</t>
    </r>
  </si>
  <si>
    <r>
      <t xml:space="preserve">Balance Sheet:  </t>
    </r>
    <r>
      <rPr>
        <b/>
        <sz val="11"/>
        <color theme="1"/>
        <rFont val="Calibri"/>
        <family val="2"/>
        <scheme val="minor"/>
      </rPr>
      <t>Vehicles</t>
    </r>
  </si>
  <si>
    <r>
      <t xml:space="preserve">Balance Sheet:  </t>
    </r>
    <r>
      <rPr>
        <b/>
        <sz val="11"/>
        <color theme="1"/>
        <rFont val="Calibri"/>
        <family val="2"/>
        <scheme val="minor"/>
      </rPr>
      <t>Raised Breeding Stock</t>
    </r>
  </si>
  <si>
    <r>
      <t xml:space="preserve">Balance Sheet:  </t>
    </r>
    <r>
      <rPr>
        <b/>
        <sz val="11"/>
        <color theme="1"/>
        <rFont val="Calibri"/>
        <family val="2"/>
        <scheme val="minor"/>
      </rPr>
      <t>Total Assets</t>
    </r>
  </si>
  <si>
    <r>
      <t xml:space="preserve">Balance Sheet:  </t>
    </r>
    <r>
      <rPr>
        <b/>
        <sz val="11"/>
        <color theme="1"/>
        <rFont val="Calibri"/>
        <family val="2"/>
        <scheme val="minor"/>
      </rPr>
      <t>Total Liabilities</t>
    </r>
  </si>
  <si>
    <r>
      <t xml:space="preserve">Tax Return: Schedule F:  </t>
    </r>
    <r>
      <rPr>
        <b/>
        <sz val="11"/>
        <color theme="1"/>
        <rFont val="Calibri"/>
        <family val="2"/>
        <scheme val="minor"/>
      </rPr>
      <t>Line 2</t>
    </r>
  </si>
  <si>
    <r>
      <t xml:space="preserve">Tax Return:  Schedule F:  </t>
    </r>
    <r>
      <rPr>
        <b/>
        <sz val="11"/>
        <color theme="1"/>
        <rFont val="Calibri"/>
        <family val="2"/>
        <scheme val="minor"/>
      </rPr>
      <t>Line 11</t>
    </r>
  </si>
  <si>
    <r>
      <t xml:space="preserve">Tax Return:  Schedule F: </t>
    </r>
    <r>
      <rPr>
        <b/>
        <sz val="11"/>
        <color theme="1"/>
        <rFont val="Calibri"/>
        <family val="2"/>
        <scheme val="minor"/>
      </rPr>
      <t>Line 16</t>
    </r>
  </si>
  <si>
    <r>
      <t xml:space="preserve">Tax Return:  Schedule F: </t>
    </r>
    <r>
      <rPr>
        <b/>
        <sz val="11"/>
        <color theme="1"/>
        <rFont val="Calibri"/>
        <family val="2"/>
        <scheme val="minor"/>
      </rPr>
      <t xml:space="preserve"> Line 18</t>
    </r>
  </si>
  <si>
    <r>
      <t xml:space="preserve">Tax Return:  Schedule F:  </t>
    </r>
    <r>
      <rPr>
        <b/>
        <sz val="11"/>
        <color theme="1"/>
        <rFont val="Calibri"/>
        <family val="2"/>
        <scheme val="minor"/>
      </rPr>
      <t>Line 23b</t>
    </r>
  </si>
  <si>
    <r>
      <t xml:space="preserve">Tax Return:  Schedule F:  </t>
    </r>
    <r>
      <rPr>
        <b/>
        <sz val="11"/>
        <color theme="1"/>
        <rFont val="Calibri"/>
        <family val="2"/>
        <scheme val="minor"/>
      </rPr>
      <t>Line 23a</t>
    </r>
  </si>
  <si>
    <r>
      <t xml:space="preserve">Tax Return:  Schedule F:  </t>
    </r>
    <r>
      <rPr>
        <b/>
        <sz val="11"/>
        <color theme="1"/>
        <rFont val="Calibri"/>
        <family val="2"/>
        <scheme val="minor"/>
      </rPr>
      <t>Line 27</t>
    </r>
  </si>
  <si>
    <r>
      <t xml:space="preserve">Tax Return:  Schedule F:  </t>
    </r>
    <r>
      <rPr>
        <b/>
        <sz val="11"/>
        <color theme="1"/>
        <rFont val="Calibri"/>
        <family val="2"/>
        <scheme val="minor"/>
      </rPr>
      <t>Line 35</t>
    </r>
  </si>
  <si>
    <t>Change in Equity over the past year</t>
  </si>
  <si>
    <t>Principal portion of term debt payments made during the year</t>
  </si>
  <si>
    <t>Interest portion of term debt payments made during the year</t>
  </si>
  <si>
    <t>Acres farmed during the year.</t>
  </si>
  <si>
    <t>Estimated amount spent on family living during the year</t>
  </si>
  <si>
    <r>
      <t xml:space="preserve">Tax Return:  Form 1040:  </t>
    </r>
    <r>
      <rPr>
        <b/>
        <sz val="11"/>
        <color theme="1"/>
        <rFont val="Calibri"/>
        <family val="2"/>
        <scheme val="minor"/>
      </rPr>
      <t>Line 60</t>
    </r>
  </si>
  <si>
    <t>Depreciation deducted from the balance sheet (not the tax return)</t>
  </si>
  <si>
    <t>Only the final year will be shocked.</t>
  </si>
  <si>
    <t>Items you will need</t>
  </si>
  <si>
    <t>Up to four years of balance sheets</t>
  </si>
  <si>
    <t>Three years of tax returns.</t>
  </si>
  <si>
    <t>Enter the information</t>
  </si>
  <si>
    <t>Enter the information from your balance sheets and tax returns as instructed</t>
  </si>
  <si>
    <t>Shock the Results</t>
  </si>
  <si>
    <t>Go to the "Shocking Tab"</t>
  </si>
  <si>
    <t>In the Yellow Cell (D3), enter the percentage you would like to use to shock your financial statements.  If you enter 10%, you are assuming a 10% decrease in gross revenue.  If you enter 15%, you are assuming a 15% decrease in gross revenue.</t>
  </si>
  <si>
    <t>You may print out the information to review in greater detail.</t>
  </si>
  <si>
    <t>View Your Results</t>
  </si>
  <si>
    <t>Definitions</t>
  </si>
  <si>
    <t>Go to the "Detailed" Tab for thirty-three detailed ratios.</t>
  </si>
  <si>
    <r>
      <t xml:space="preserve">Tax Return:  From 1040:  </t>
    </r>
    <r>
      <rPr>
        <b/>
        <sz val="11"/>
        <color theme="1"/>
        <rFont val="Calibri"/>
        <family val="2"/>
        <scheme val="minor"/>
      </rPr>
      <t>Line 7, 8a, 9a, 10, 11, 12, 15a (if typically received), 16a (if typically received), 17, 19, 20b, 21</t>
    </r>
  </si>
  <si>
    <r>
      <t xml:space="preserve">Tax Return:  Form 4797: </t>
    </r>
    <r>
      <rPr>
        <b/>
        <sz val="11"/>
        <color theme="1"/>
        <rFont val="Calibri"/>
        <family val="2"/>
        <scheme val="minor"/>
      </rPr>
      <t>Enter only breeding stock sales and gross sales price.</t>
    </r>
  </si>
  <si>
    <t>What Do the Ratios Tell Me</t>
  </si>
  <si>
    <t>Standard Ratios</t>
  </si>
  <si>
    <t>Go to "Standard Definitions" Tab</t>
  </si>
  <si>
    <t>Go to "Detailed Definitions" Tab</t>
  </si>
  <si>
    <t>These tabs will give the formula and a definition of what the ratio means.</t>
  </si>
  <si>
    <t>*</t>
  </si>
  <si>
    <r>
      <rPr>
        <b/>
        <i/>
        <sz val="11"/>
        <color theme="1"/>
        <rFont val="Arial"/>
        <family val="2"/>
      </rPr>
      <t>Note:</t>
    </r>
    <r>
      <rPr>
        <i/>
        <sz val="11"/>
        <color theme="1"/>
        <rFont val="Arial"/>
        <family val="2"/>
      </rPr>
      <t xml:space="preserve">  Only the final column of the entered information will be shocked.</t>
    </r>
  </si>
  <si>
    <t>Go to the "Input" Tab</t>
  </si>
  <si>
    <t>What the ratios would look like if they were shocked.</t>
  </si>
  <si>
    <t>The ratios of the top 10% of First Dakota's customers based on ROA</t>
  </si>
  <si>
    <t>Top 10%</t>
  </si>
  <si>
    <t>Percentage Shocking</t>
  </si>
  <si>
    <t xml:space="preserve">Three Year Average </t>
  </si>
  <si>
    <t>Red Highlight - Below Average</t>
  </si>
  <si>
    <t>Yellow Highlight - Average</t>
  </si>
  <si>
    <t>Green Highlight - Above Average</t>
  </si>
  <si>
    <t>Go to the "Standard" Tab for six general ratios.</t>
  </si>
  <si>
    <t>Detailed Ratios</t>
  </si>
  <si>
    <t>Average financial information</t>
  </si>
  <si>
    <t>The benchmarks determining if the ratio is below average, average or above average are based on FDNB customer averages and industry standards.</t>
  </si>
  <si>
    <t>Enter Data into the blue cells</t>
  </si>
  <si>
    <t>Try to match up the date of the balance sheet to the time frame of the tax return ( i.e. if the balance sheet is dated 12/01/2010, it makes sense to use the 2010 tax return).</t>
  </si>
  <si>
    <t>Report Card Directions</t>
  </si>
  <si>
    <t>Enter Name: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</si>
</sst>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_(&quot;$&quot;* \(#,##0.00\);_(&quot;$&quot;* &quot;-&quot;??_);_(@_)"/>
    <numFmt numFmtId="43" formatCode="_(* #,##0.00_);_(* \(#,##0.00\);_(* &quot;-&quot;??_);_(@_)"/>
    <numFmt numFmtId="164" formatCode="_(&quot;$&quot;* #,##0_);_(&quot;$&quot;* \(#,##0\);_(&quot;$&quot;* &quot;-&quot;??_);_(@_)"/>
    <numFmt numFmtId="165" formatCode="0.0%"/>
    <numFmt numFmtId="166" formatCode="_(* #,##0_);_(* \(#,##0\);_(* &quot;-&quot;??_);_(@_)"/>
    <numFmt numFmtId="167" formatCode="mm/dd/yy;@"/>
  </numFmts>
  <fonts count="43" x14ac:knownFonts="1">
    <font>
      <sz val="11"/>
      <color theme="1"/>
      <name val="Calibri"/>
      <family val="2"/>
      <scheme val="minor"/>
    </font>
    <font>
      <sz val="10"/>
      <color theme="1"/>
      <name val="Arial"/>
      <family val="2"/>
    </font>
    <font>
      <sz val="11"/>
      <color theme="1"/>
      <name val="Calibri"/>
      <family val="2"/>
      <scheme val="minor"/>
    </font>
    <font>
      <sz val="11"/>
      <color theme="1"/>
      <name val="Arial"/>
      <family val="2"/>
    </font>
    <font>
      <sz val="9"/>
      <color theme="1"/>
      <name val="Arial"/>
      <family val="2"/>
    </font>
    <font>
      <b/>
      <sz val="9"/>
      <color theme="1"/>
      <name val="Arial"/>
      <family val="2"/>
    </font>
    <font>
      <b/>
      <sz val="18"/>
      <color theme="1"/>
      <name val="Arial"/>
      <family val="2"/>
    </font>
    <font>
      <i/>
      <sz val="16"/>
      <color theme="1"/>
      <name val="Arial"/>
      <family val="2"/>
    </font>
    <font>
      <b/>
      <u/>
      <sz val="9"/>
      <color theme="1"/>
      <name val="Arial"/>
      <family val="2"/>
    </font>
    <font>
      <b/>
      <sz val="11"/>
      <color theme="1"/>
      <name val="Calibri"/>
      <family val="2"/>
      <scheme val="minor"/>
    </font>
    <font>
      <b/>
      <sz val="11"/>
      <color theme="1"/>
      <name val="Arial"/>
      <family val="2"/>
    </font>
    <font>
      <u/>
      <sz val="11"/>
      <color theme="1"/>
      <name val="Arial"/>
      <family val="2"/>
    </font>
    <font>
      <b/>
      <u/>
      <sz val="11"/>
      <color theme="1"/>
      <name val="Arial"/>
      <family val="2"/>
    </font>
    <font>
      <sz val="10"/>
      <color theme="1"/>
      <name val="Arial"/>
      <family val="2"/>
    </font>
    <font>
      <b/>
      <sz val="10"/>
      <color theme="1"/>
      <name val="Arial"/>
      <family val="2"/>
    </font>
    <font>
      <sz val="10"/>
      <color theme="1"/>
      <name val="Calibri"/>
      <family val="2"/>
      <scheme val="minor"/>
    </font>
    <font>
      <sz val="8"/>
      <color indexed="81"/>
      <name val="Tahoma"/>
      <family val="2"/>
    </font>
    <font>
      <b/>
      <sz val="8"/>
      <color indexed="81"/>
      <name val="Tahoma"/>
      <family val="2"/>
    </font>
    <font>
      <b/>
      <sz val="18"/>
      <color theme="1"/>
      <name val="Calibri"/>
      <family val="2"/>
      <scheme val="minor"/>
    </font>
    <font>
      <sz val="8"/>
      <color theme="1"/>
      <name val="Arial"/>
      <family val="2"/>
    </font>
    <font>
      <sz val="8"/>
      <color theme="1"/>
      <name val="Calibri"/>
      <family val="2"/>
      <scheme val="minor"/>
    </font>
    <font>
      <sz val="9"/>
      <color theme="3" tint="-0.249977111117893"/>
      <name val="Arial"/>
      <family val="2"/>
    </font>
    <font>
      <u/>
      <sz val="12"/>
      <color theme="1"/>
      <name val="Calibri"/>
      <family val="2"/>
      <scheme val="minor"/>
    </font>
    <font>
      <b/>
      <i/>
      <sz val="12"/>
      <color theme="1"/>
      <name val="Arial"/>
      <family val="2"/>
    </font>
    <font>
      <sz val="11"/>
      <name val="Arial"/>
      <family val="2"/>
    </font>
    <font>
      <sz val="9"/>
      <name val="Arial"/>
      <family val="2"/>
    </font>
    <font>
      <sz val="11"/>
      <color rgb="FFFF0000"/>
      <name val="Calibri"/>
      <family val="2"/>
      <scheme val="minor"/>
    </font>
    <font>
      <i/>
      <sz val="11"/>
      <color theme="1"/>
      <name val="Arial"/>
      <family val="2"/>
    </font>
    <font>
      <b/>
      <i/>
      <sz val="11"/>
      <color theme="1"/>
      <name val="Arial"/>
      <family val="2"/>
    </font>
    <font>
      <b/>
      <sz val="18"/>
      <color rgb="FF002663"/>
      <name val="Arial"/>
      <family val="2"/>
    </font>
    <font>
      <sz val="11"/>
      <color rgb="FF002663"/>
      <name val="Arial"/>
      <family val="2"/>
    </font>
    <font>
      <b/>
      <sz val="9"/>
      <color rgb="FF002663"/>
      <name val="Arial"/>
      <family val="2"/>
    </font>
    <font>
      <sz val="9"/>
      <color rgb="FF002663"/>
      <name val="Arial"/>
      <family val="2"/>
    </font>
    <font>
      <b/>
      <sz val="18"/>
      <color rgb="FF002663"/>
      <name val="Calibri"/>
      <family val="2"/>
      <scheme val="minor"/>
    </font>
    <font>
      <sz val="11"/>
      <color rgb="FF0033A1"/>
      <name val="Arial"/>
      <family val="2"/>
    </font>
    <font>
      <b/>
      <u/>
      <sz val="11"/>
      <color rgb="FF0033A1"/>
      <name val="Arial"/>
      <family val="2"/>
    </font>
    <font>
      <b/>
      <sz val="18"/>
      <color rgb="FF0033A1"/>
      <name val="Calibri"/>
      <family val="2"/>
      <scheme val="minor"/>
    </font>
    <font>
      <sz val="9"/>
      <color rgb="FF0033A1"/>
      <name val="Arial"/>
      <family val="2"/>
    </font>
    <font>
      <b/>
      <sz val="9"/>
      <color rgb="FF0033A1"/>
      <name val="Arial"/>
      <family val="2"/>
    </font>
    <font>
      <b/>
      <u/>
      <sz val="9"/>
      <color rgb="FF0033A1"/>
      <name val="Arial"/>
      <family val="2"/>
    </font>
    <font>
      <sz val="8"/>
      <color rgb="FF0033A1"/>
      <name val="Arial"/>
      <family val="2"/>
    </font>
    <font>
      <i/>
      <sz val="9"/>
      <color theme="1"/>
      <name val="Arial"/>
      <family val="2"/>
    </font>
    <font>
      <sz val="10"/>
      <color rgb="FF0033A1"/>
      <name val="Arial"/>
      <family val="2"/>
    </font>
  </fonts>
  <fills count="8">
    <fill>
      <patternFill patternType="none"/>
    </fill>
    <fill>
      <patternFill patternType="gray125"/>
    </fill>
    <fill>
      <patternFill patternType="solid">
        <fgColor rgb="FFFFFF00"/>
        <bgColor indexed="64"/>
      </patternFill>
    </fill>
    <fill>
      <patternFill patternType="solid">
        <fgColor rgb="FFFF0000"/>
        <bgColor indexed="64"/>
      </patternFill>
    </fill>
    <fill>
      <patternFill patternType="solid">
        <fgColor rgb="FF00B050"/>
        <bgColor indexed="64"/>
      </patternFill>
    </fill>
    <fill>
      <patternFill patternType="solid">
        <fgColor theme="0"/>
        <bgColor indexed="64"/>
      </patternFill>
    </fill>
    <fill>
      <patternFill patternType="solid">
        <fgColor theme="4" tint="0.79998168889431442"/>
        <bgColor indexed="64"/>
      </patternFill>
    </fill>
    <fill>
      <patternFill patternType="solid">
        <fgColor theme="3" tint="0.79998168889431442"/>
        <bgColor indexed="64"/>
      </patternFill>
    </fill>
  </fills>
  <borders count="47">
    <border>
      <left/>
      <right/>
      <top/>
      <bottom/>
      <diagonal/>
    </border>
    <border>
      <left/>
      <right/>
      <top/>
      <bottom style="medium">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theme="0" tint="-0.24994659260841701"/>
      </left>
      <right/>
      <top/>
      <bottom/>
      <diagonal/>
    </border>
    <border>
      <left style="thin">
        <color theme="0" tint="-0.24994659260841701"/>
      </left>
      <right style="thin">
        <color theme="0" tint="-0.24994659260841701"/>
      </right>
      <top/>
      <bottom/>
      <diagonal/>
    </border>
    <border>
      <left style="thin">
        <color theme="0" tint="-0.24994659260841701"/>
      </left>
      <right style="thin">
        <color indexed="64"/>
      </right>
      <top/>
      <bottom/>
      <diagonal/>
    </border>
    <border>
      <left/>
      <right style="medium">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style="thin">
        <color indexed="64"/>
      </left>
      <right/>
      <top style="medium">
        <color indexed="64"/>
      </top>
      <bottom/>
      <diagonal/>
    </border>
    <border>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s>
  <cellStyleXfs count="4">
    <xf numFmtId="0" fontId="0"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cellStyleXfs>
  <cellXfs count="572">
    <xf numFmtId="0" fontId="0" fillId="0" borderId="0" xfId="0"/>
    <xf numFmtId="0" fontId="3" fillId="0" borderId="0" xfId="0" applyFont="1"/>
    <xf numFmtId="0" fontId="4" fillId="0" borderId="0" xfId="0" applyFont="1"/>
    <xf numFmtId="164" fontId="4" fillId="0" borderId="0" xfId="2" applyNumberFormat="1" applyFont="1"/>
    <xf numFmtId="0" fontId="7" fillId="0" borderId="1" xfId="0" applyFont="1" applyBorder="1" applyAlignment="1">
      <alignment horizontal="centerContinuous"/>
    </xf>
    <xf numFmtId="0" fontId="0" fillId="0" borderId="1" xfId="0" applyBorder="1" applyAlignment="1">
      <alignment horizontal="centerContinuous"/>
    </xf>
    <xf numFmtId="43" fontId="4" fillId="0" borderId="0" xfId="1" applyFont="1"/>
    <xf numFmtId="43" fontId="4" fillId="0" borderId="0" xfId="1" applyFont="1" applyAlignment="1">
      <alignment horizontal="center"/>
    </xf>
    <xf numFmtId="10" fontId="4" fillId="0" borderId="0" xfId="3" applyNumberFormat="1" applyFont="1"/>
    <xf numFmtId="165" fontId="4" fillId="0" borderId="0" xfId="3" applyNumberFormat="1" applyFont="1"/>
    <xf numFmtId="0" fontId="4" fillId="0" borderId="1" xfId="0" applyFont="1" applyBorder="1" applyAlignment="1">
      <alignment horizontal="centerContinuous"/>
    </xf>
    <xf numFmtId="9" fontId="0" fillId="0" borderId="0" xfId="3" applyFont="1"/>
    <xf numFmtId="10" fontId="0" fillId="0" borderId="0" xfId="3" applyNumberFormat="1" applyFont="1"/>
    <xf numFmtId="2" fontId="4" fillId="0" borderId="0" xfId="1" applyNumberFormat="1" applyFont="1"/>
    <xf numFmtId="2" fontId="0" fillId="0" borderId="0" xfId="0" applyNumberFormat="1"/>
    <xf numFmtId="44" fontId="4" fillId="0" borderId="0" xfId="2" applyFont="1"/>
    <xf numFmtId="164" fontId="0" fillId="0" borderId="0" xfId="2" applyNumberFormat="1" applyFont="1"/>
    <xf numFmtId="0" fontId="4" fillId="0" borderId="8" xfId="0" applyFont="1" applyBorder="1"/>
    <xf numFmtId="0" fontId="4" fillId="0" borderId="0" xfId="0" applyFont="1" applyBorder="1"/>
    <xf numFmtId="14" fontId="4" fillId="0" borderId="0" xfId="0" applyNumberFormat="1" applyFont="1" applyBorder="1" applyAlignment="1">
      <alignment horizontal="center"/>
    </xf>
    <xf numFmtId="0" fontId="4" fillId="0" borderId="4" xfId="0" applyFont="1" applyBorder="1" applyAlignment="1">
      <alignment horizontal="centerContinuous"/>
    </xf>
    <xf numFmtId="0" fontId="3" fillId="0" borderId="0" xfId="0" applyFont="1" applyBorder="1"/>
    <xf numFmtId="0" fontId="0" fillId="0" borderId="0" xfId="0" applyBorder="1"/>
    <xf numFmtId="0" fontId="4" fillId="0" borderId="0" xfId="0" applyFont="1" applyBorder="1" applyAlignment="1">
      <alignment horizontal="centerContinuous"/>
    </xf>
    <xf numFmtId="0" fontId="0" fillId="0" borderId="0" xfId="0" applyBorder="1" applyAlignment="1">
      <alignment horizontal="centerContinuous"/>
    </xf>
    <xf numFmtId="0" fontId="7" fillId="0" borderId="3" xfId="0" applyFont="1" applyBorder="1" applyAlignment="1">
      <alignment horizontal="centerContinuous"/>
    </xf>
    <xf numFmtId="0" fontId="0" fillId="0" borderId="9" xfId="0" applyBorder="1" applyAlignment="1">
      <alignment horizontal="center"/>
    </xf>
    <xf numFmtId="0" fontId="4" fillId="0" borderId="18" xfId="0" applyFont="1" applyBorder="1"/>
    <xf numFmtId="43" fontId="4" fillId="0" borderId="18" xfId="1" applyFont="1" applyBorder="1" applyAlignment="1">
      <alignment horizontal="center"/>
    </xf>
    <xf numFmtId="0" fontId="4" fillId="0" borderId="4" xfId="0" applyFont="1" applyBorder="1" applyAlignment="1">
      <alignment horizontal="center"/>
    </xf>
    <xf numFmtId="0" fontId="4" fillId="0" borderId="2" xfId="0" applyFont="1" applyBorder="1"/>
    <xf numFmtId="43" fontId="0" fillId="0" borderId="0" xfId="0" applyNumberFormat="1"/>
    <xf numFmtId="0" fontId="4" fillId="3" borderId="0" xfId="0" applyFont="1" applyFill="1" applyBorder="1" applyAlignment="1">
      <alignment horizontal="center"/>
    </xf>
    <xf numFmtId="0" fontId="4" fillId="2" borderId="0" xfId="0" applyFont="1" applyFill="1" applyBorder="1" applyAlignment="1">
      <alignment horizontal="center"/>
    </xf>
    <xf numFmtId="0" fontId="4" fillId="4" borderId="9" xfId="0" applyFont="1" applyFill="1" applyBorder="1" applyAlignment="1">
      <alignment horizontal="center"/>
    </xf>
    <xf numFmtId="0" fontId="5" fillId="0" borderId="11" xfId="0" applyFont="1" applyBorder="1"/>
    <xf numFmtId="0" fontId="4" fillId="0" borderId="12" xfId="0" applyFont="1" applyBorder="1"/>
    <xf numFmtId="0" fontId="5" fillId="0" borderId="14" xfId="0" applyFont="1" applyBorder="1"/>
    <xf numFmtId="0" fontId="5" fillId="0" borderId="17" xfId="0" applyFont="1" applyBorder="1"/>
    <xf numFmtId="0" fontId="0" fillId="0" borderId="14" xfId="0" applyFont="1" applyBorder="1"/>
    <xf numFmtId="0" fontId="0" fillId="0" borderId="17" xfId="0" applyFont="1" applyBorder="1"/>
    <xf numFmtId="0" fontId="4" fillId="0" borderId="17" xfId="0" applyFont="1" applyBorder="1"/>
    <xf numFmtId="0" fontId="0" fillId="0" borderId="9" xfId="0" applyBorder="1"/>
    <xf numFmtId="0" fontId="4" fillId="0" borderId="0" xfId="0" applyFont="1" applyBorder="1" applyAlignment="1">
      <alignment horizontal="center"/>
    </xf>
    <xf numFmtId="0" fontId="4" fillId="0" borderId="2" xfId="0" applyFont="1" applyBorder="1" applyAlignment="1">
      <alignment horizontal="center"/>
    </xf>
    <xf numFmtId="43" fontId="4" fillId="0" borderId="0" xfId="1" applyFont="1" applyBorder="1" applyAlignment="1">
      <alignment horizontal="center"/>
    </xf>
    <xf numFmtId="164" fontId="4" fillId="0" borderId="18" xfId="2" applyNumberFormat="1" applyFont="1" applyBorder="1" applyAlignment="1">
      <alignment horizontal="center"/>
    </xf>
    <xf numFmtId="164" fontId="4" fillId="0" borderId="0" xfId="2" applyNumberFormat="1" applyFont="1" applyBorder="1" applyAlignment="1">
      <alignment horizontal="center"/>
    </xf>
    <xf numFmtId="10" fontId="4" fillId="0" borderId="18" xfId="3" applyNumberFormat="1" applyFont="1" applyBorder="1" applyAlignment="1">
      <alignment horizontal="center"/>
    </xf>
    <xf numFmtId="165" fontId="4" fillId="0" borderId="18" xfId="3" applyNumberFormat="1" applyFont="1" applyBorder="1" applyAlignment="1">
      <alignment horizontal="center"/>
    </xf>
    <xf numFmtId="0" fontId="0" fillId="0" borderId="0" xfId="0" applyAlignment="1">
      <alignment horizontal="center"/>
    </xf>
    <xf numFmtId="9" fontId="4" fillId="0" borderId="18" xfId="3" applyFont="1" applyBorder="1" applyAlignment="1">
      <alignment horizontal="center"/>
    </xf>
    <xf numFmtId="9" fontId="0" fillId="0" borderId="18" xfId="3" applyFont="1" applyBorder="1" applyAlignment="1">
      <alignment horizontal="center"/>
    </xf>
    <xf numFmtId="10" fontId="0" fillId="0" borderId="18" xfId="3" applyNumberFormat="1" applyFont="1" applyBorder="1" applyAlignment="1">
      <alignment horizontal="center"/>
    </xf>
    <xf numFmtId="0" fontId="0" fillId="0" borderId="0" xfId="0" applyBorder="1" applyAlignment="1">
      <alignment horizontal="center"/>
    </xf>
    <xf numFmtId="0" fontId="0" fillId="0" borderId="5"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18" xfId="0" applyBorder="1" applyAlignment="1">
      <alignment horizontal="center"/>
    </xf>
    <xf numFmtId="164" fontId="0" fillId="0" borderId="18" xfId="2" applyNumberFormat="1" applyFont="1" applyBorder="1" applyAlignment="1">
      <alignment horizontal="center"/>
    </xf>
    <xf numFmtId="0" fontId="0" fillId="0" borderId="16" xfId="0" applyBorder="1" applyAlignment="1">
      <alignment horizontal="center"/>
    </xf>
    <xf numFmtId="0" fontId="0" fillId="0" borderId="15" xfId="0" applyBorder="1" applyAlignment="1">
      <alignment horizontal="center"/>
    </xf>
    <xf numFmtId="9" fontId="0" fillId="0" borderId="15" xfId="3" applyFont="1" applyBorder="1" applyAlignment="1">
      <alignment horizontal="center"/>
    </xf>
    <xf numFmtId="10" fontId="4" fillId="0" borderId="2" xfId="3" applyNumberFormat="1" applyFont="1" applyBorder="1" applyAlignment="1">
      <alignment horizontal="center"/>
    </xf>
    <xf numFmtId="10" fontId="0" fillId="0" borderId="16" xfId="3" applyNumberFormat="1" applyFont="1" applyBorder="1" applyAlignment="1">
      <alignment horizontal="center"/>
    </xf>
    <xf numFmtId="10" fontId="0" fillId="0" borderId="15" xfId="3" applyNumberFormat="1" applyFont="1" applyBorder="1" applyAlignment="1">
      <alignment horizontal="center"/>
    </xf>
    <xf numFmtId="164" fontId="4" fillId="0" borderId="2" xfId="2" applyNumberFormat="1" applyFont="1" applyBorder="1" applyAlignment="1">
      <alignment horizontal="center"/>
    </xf>
    <xf numFmtId="164" fontId="0" fillId="0" borderId="15" xfId="2" applyNumberFormat="1" applyFont="1" applyBorder="1" applyAlignment="1">
      <alignment horizontal="center"/>
    </xf>
    <xf numFmtId="43" fontId="0" fillId="0" borderId="18" xfId="1" applyFont="1" applyBorder="1" applyAlignment="1">
      <alignment horizontal="center"/>
    </xf>
    <xf numFmtId="43" fontId="4" fillId="0" borderId="2" xfId="1" applyFont="1" applyBorder="1" applyAlignment="1">
      <alignment horizontal="center"/>
    </xf>
    <xf numFmtId="43" fontId="0" fillId="0" borderId="16" xfId="1" applyFont="1" applyBorder="1" applyAlignment="1">
      <alignment horizontal="center"/>
    </xf>
    <xf numFmtId="43" fontId="0" fillId="0" borderId="15" xfId="1" applyFont="1" applyBorder="1" applyAlignment="1">
      <alignment horizontal="center"/>
    </xf>
    <xf numFmtId="165" fontId="4" fillId="0" borderId="12" xfId="3" applyNumberFormat="1" applyFont="1" applyBorder="1" applyAlignment="1">
      <alignment horizontal="center"/>
    </xf>
    <xf numFmtId="10" fontId="0" fillId="0" borderId="13" xfId="3" applyNumberFormat="1" applyFont="1" applyBorder="1" applyAlignment="1">
      <alignment horizontal="center"/>
    </xf>
    <xf numFmtId="165" fontId="0" fillId="0" borderId="18" xfId="3" applyNumberFormat="1" applyFont="1" applyBorder="1" applyAlignment="1">
      <alignment horizontal="center"/>
    </xf>
    <xf numFmtId="164" fontId="0" fillId="0" borderId="16" xfId="2" applyNumberFormat="1" applyFont="1" applyBorder="1" applyAlignment="1">
      <alignment horizontal="center"/>
    </xf>
    <xf numFmtId="164" fontId="4" fillId="0" borderId="20" xfId="2" applyNumberFormat="1" applyFont="1" applyBorder="1" applyAlignment="1">
      <alignment horizontal="center"/>
    </xf>
    <xf numFmtId="164" fontId="0" fillId="0" borderId="20" xfId="2" applyNumberFormat="1" applyFont="1" applyBorder="1" applyAlignment="1">
      <alignment horizontal="center"/>
    </xf>
    <xf numFmtId="164" fontId="0" fillId="0" borderId="21" xfId="2" applyNumberFormat="1" applyFont="1" applyBorder="1" applyAlignment="1">
      <alignment horizontal="center"/>
    </xf>
    <xf numFmtId="2" fontId="0" fillId="0" borderId="18" xfId="0" applyNumberFormat="1" applyBorder="1" applyAlignment="1">
      <alignment horizontal="center"/>
    </xf>
    <xf numFmtId="43" fontId="0" fillId="0" borderId="18" xfId="0" applyNumberFormat="1" applyBorder="1" applyAlignment="1">
      <alignment horizontal="center"/>
    </xf>
    <xf numFmtId="43" fontId="5" fillId="0" borderId="14" xfId="1" applyFont="1" applyBorder="1" applyAlignment="1">
      <alignment horizontal="center"/>
    </xf>
    <xf numFmtId="43" fontId="0" fillId="0" borderId="0" xfId="1" applyFont="1" applyAlignment="1">
      <alignment horizontal="center"/>
    </xf>
    <xf numFmtId="43" fontId="4" fillId="0" borderId="18" xfId="1" applyFont="1" applyBorder="1" applyAlignment="1">
      <alignment horizontal="left"/>
    </xf>
    <xf numFmtId="9" fontId="9" fillId="0" borderId="9" xfId="3" applyFont="1" applyBorder="1" applyAlignment="1">
      <alignment horizontal="center"/>
    </xf>
    <xf numFmtId="164" fontId="19" fillId="0" borderId="31" xfId="2" applyNumberFormat="1" applyFont="1" applyBorder="1"/>
    <xf numFmtId="0" fontId="19" fillId="0" borderId="0" xfId="0" applyFont="1" applyBorder="1"/>
    <xf numFmtId="165" fontId="19" fillId="0" borderId="18" xfId="3" applyNumberFormat="1" applyFont="1" applyBorder="1"/>
    <xf numFmtId="10" fontId="19" fillId="0" borderId="18" xfId="3" applyNumberFormat="1" applyFont="1" applyBorder="1"/>
    <xf numFmtId="164" fontId="19" fillId="0" borderId="18" xfId="0" applyNumberFormat="1" applyFont="1" applyBorder="1"/>
    <xf numFmtId="164" fontId="19" fillId="0" borderId="31" xfId="0" applyNumberFormat="1" applyFont="1" applyBorder="1"/>
    <xf numFmtId="0" fontId="19" fillId="0" borderId="9" xfId="0" applyFont="1" applyBorder="1"/>
    <xf numFmtId="164" fontId="19" fillId="0" borderId="39" xfId="0" applyNumberFormat="1" applyFont="1" applyBorder="1"/>
    <xf numFmtId="0" fontId="19" fillId="0" borderId="5" xfId="0" applyFont="1" applyBorder="1"/>
    <xf numFmtId="43" fontId="19" fillId="0" borderId="31" xfId="1" applyNumberFormat="1" applyFont="1" applyBorder="1"/>
    <xf numFmtId="9" fontId="19" fillId="0" borderId="31" xfId="3" applyFont="1" applyBorder="1"/>
    <xf numFmtId="165" fontId="19" fillId="0" borderId="31" xfId="3" applyNumberFormat="1" applyFont="1" applyBorder="1"/>
    <xf numFmtId="10" fontId="19" fillId="0" borderId="31" xfId="3" applyNumberFormat="1" applyFont="1" applyBorder="1"/>
    <xf numFmtId="43" fontId="19" fillId="0" borderId="31" xfId="1" applyFont="1" applyBorder="1"/>
    <xf numFmtId="164" fontId="19" fillId="0" borderId="9" xfId="0" applyNumberFormat="1" applyFont="1" applyBorder="1"/>
    <xf numFmtId="164" fontId="19" fillId="0" borderId="40" xfId="0" applyNumberFormat="1" applyFont="1" applyBorder="1"/>
    <xf numFmtId="164" fontId="19" fillId="0" borderId="23" xfId="2" applyNumberFormat="1" applyFont="1" applyBorder="1"/>
    <xf numFmtId="164" fontId="19" fillId="0" borderId="32" xfId="0" applyNumberFormat="1" applyFont="1" applyBorder="1"/>
    <xf numFmtId="164" fontId="19" fillId="0" borderId="30" xfId="0" applyNumberFormat="1" applyFont="1" applyBorder="1"/>
    <xf numFmtId="166" fontId="19" fillId="0" borderId="45" xfId="1" applyNumberFormat="1" applyFont="1" applyBorder="1"/>
    <xf numFmtId="0" fontId="0" fillId="0" borderId="0" xfId="0" applyAlignment="1">
      <alignment horizontal="center" vertical="center"/>
    </xf>
    <xf numFmtId="0" fontId="0" fillId="0" borderId="0" xfId="0" applyAlignment="1">
      <alignment vertical="center"/>
    </xf>
    <xf numFmtId="0" fontId="0" fillId="0" borderId="0" xfId="0" applyBorder="1" applyAlignment="1">
      <alignment vertical="center"/>
    </xf>
    <xf numFmtId="0" fontId="3" fillId="0" borderId="0" xfId="0" applyFont="1" applyBorder="1" applyAlignment="1">
      <alignment vertical="center"/>
    </xf>
    <xf numFmtId="0" fontId="3" fillId="0" borderId="0" xfId="0" applyFont="1" applyBorder="1" applyAlignment="1">
      <alignment horizontal="justify" vertical="center" wrapText="1"/>
    </xf>
    <xf numFmtId="0" fontId="3" fillId="0" borderId="0" xfId="0" applyFont="1" applyBorder="1" applyAlignment="1">
      <alignment horizontal="left" vertical="center"/>
    </xf>
    <xf numFmtId="0" fontId="0" fillId="0" borderId="0" xfId="0" applyFill="1" applyAlignment="1">
      <alignment horizontal="center" vertical="center"/>
    </xf>
    <xf numFmtId="44" fontId="19" fillId="0" borderId="18" xfId="0" applyNumberFormat="1" applyFont="1" applyBorder="1"/>
    <xf numFmtId="165" fontId="0" fillId="0" borderId="0" xfId="3" applyNumberFormat="1" applyFont="1"/>
    <xf numFmtId="0" fontId="4" fillId="5" borderId="4" xfId="0" applyFont="1" applyFill="1" applyBorder="1" applyAlignment="1">
      <alignment horizontal="center" vertical="center"/>
    </xf>
    <xf numFmtId="0" fontId="4" fillId="5" borderId="5" xfId="0" applyFont="1" applyFill="1" applyBorder="1" applyAlignment="1">
      <alignment horizontal="center" vertical="center"/>
    </xf>
    <xf numFmtId="0" fontId="4" fillId="5" borderId="3" xfId="0" applyFont="1" applyFill="1" applyBorder="1"/>
    <xf numFmtId="0" fontId="4" fillId="5" borderId="4" xfId="0" applyFont="1" applyFill="1" applyBorder="1"/>
    <xf numFmtId="14" fontId="4" fillId="5" borderId="4" xfId="0" applyNumberFormat="1" applyFont="1" applyFill="1" applyBorder="1" applyAlignment="1">
      <alignment horizontal="center" vertical="center"/>
    </xf>
    <xf numFmtId="14" fontId="4" fillId="5" borderId="4" xfId="0" applyNumberFormat="1" applyFont="1" applyFill="1" applyBorder="1" applyAlignment="1">
      <alignment horizontal="center"/>
    </xf>
    <xf numFmtId="9" fontId="0" fillId="5" borderId="4" xfId="0" applyNumberFormat="1" applyFill="1" applyBorder="1" applyAlignment="1">
      <alignment horizontal="center" vertical="center"/>
    </xf>
    <xf numFmtId="0" fontId="4" fillId="5" borderId="8" xfId="0" applyFont="1" applyFill="1" applyBorder="1"/>
    <xf numFmtId="0" fontId="4" fillId="5" borderId="0" xfId="0" applyFont="1" applyFill="1" applyBorder="1"/>
    <xf numFmtId="14" fontId="4" fillId="5" borderId="2" xfId="0" applyNumberFormat="1" applyFont="1" applyFill="1" applyBorder="1" applyAlignment="1">
      <alignment horizontal="center" vertical="center"/>
    </xf>
    <xf numFmtId="14" fontId="4" fillId="5" borderId="0" xfId="0" applyNumberFormat="1" applyFont="1" applyFill="1" applyBorder="1" applyAlignment="1">
      <alignment horizontal="center"/>
    </xf>
    <xf numFmtId="9" fontId="4" fillId="5" borderId="2" xfId="0" applyNumberFormat="1" applyFont="1" applyFill="1" applyBorder="1" applyAlignment="1">
      <alignment horizontal="center" vertical="center"/>
    </xf>
    <xf numFmtId="0" fontId="0" fillId="5" borderId="2" xfId="0" applyFill="1" applyBorder="1" applyAlignment="1">
      <alignment horizontal="center" vertical="center"/>
    </xf>
    <xf numFmtId="9" fontId="4" fillId="5" borderId="10" xfId="0" applyNumberFormat="1" applyFont="1" applyFill="1" applyBorder="1" applyAlignment="1">
      <alignment horizontal="center" vertical="center"/>
    </xf>
    <xf numFmtId="0" fontId="5" fillId="5" borderId="8" xfId="0" applyFont="1" applyFill="1" applyBorder="1"/>
    <xf numFmtId="0" fontId="4" fillId="5" borderId="0" xfId="0" applyFont="1" applyFill="1" applyBorder="1" applyAlignment="1">
      <alignment horizontal="center" vertical="center"/>
    </xf>
    <xf numFmtId="0" fontId="4" fillId="5" borderId="0" xfId="0" applyFont="1" applyFill="1" applyBorder="1" applyAlignment="1">
      <alignment horizontal="center"/>
    </xf>
    <xf numFmtId="0" fontId="0" fillId="5" borderId="0" xfId="0" applyFill="1" applyBorder="1" applyAlignment="1">
      <alignment horizontal="center" vertical="center"/>
    </xf>
    <xf numFmtId="0" fontId="4" fillId="5" borderId="9" xfId="0" applyFont="1" applyFill="1" applyBorder="1" applyAlignment="1">
      <alignment horizontal="center" vertical="center"/>
    </xf>
    <xf numFmtId="0" fontId="19" fillId="5" borderId="18" xfId="0" applyFont="1" applyFill="1" applyBorder="1"/>
    <xf numFmtId="43" fontId="19" fillId="5" borderId="18" xfId="1" applyFont="1" applyFill="1" applyBorder="1" applyAlignment="1">
      <alignment horizontal="center" vertical="center"/>
    </xf>
    <xf numFmtId="43" fontId="19" fillId="5" borderId="41" xfId="1" applyFont="1" applyFill="1" applyBorder="1" applyAlignment="1">
      <alignment horizontal="center"/>
    </xf>
    <xf numFmtId="164" fontId="19" fillId="5" borderId="18" xfId="2" applyNumberFormat="1" applyFont="1" applyFill="1" applyBorder="1" applyAlignment="1">
      <alignment horizontal="center" vertical="center"/>
    </xf>
    <xf numFmtId="164" fontId="19" fillId="5" borderId="41" xfId="2" applyNumberFormat="1" applyFont="1" applyFill="1" applyBorder="1" applyAlignment="1">
      <alignment horizontal="center"/>
    </xf>
    <xf numFmtId="164" fontId="19" fillId="5" borderId="31" xfId="2" applyNumberFormat="1" applyFont="1" applyFill="1" applyBorder="1" applyAlignment="1">
      <alignment horizontal="center" vertical="center"/>
    </xf>
    <xf numFmtId="165" fontId="19" fillId="5" borderId="18" xfId="3" applyNumberFormat="1" applyFont="1" applyFill="1" applyBorder="1" applyAlignment="1">
      <alignment horizontal="center" vertical="center"/>
    </xf>
    <xf numFmtId="165" fontId="19" fillId="5" borderId="41" xfId="3" applyNumberFormat="1" applyFont="1" applyFill="1" applyBorder="1" applyAlignment="1">
      <alignment horizontal="center" vertical="center"/>
    </xf>
    <xf numFmtId="165" fontId="19" fillId="5" borderId="31" xfId="3" applyNumberFormat="1" applyFont="1" applyFill="1" applyBorder="1" applyAlignment="1">
      <alignment horizontal="center" vertical="center"/>
    </xf>
    <xf numFmtId="0" fontId="19" fillId="5" borderId="0" xfId="0" applyFont="1" applyFill="1" applyBorder="1"/>
    <xf numFmtId="0" fontId="19" fillId="5" borderId="0" xfId="0" applyFont="1" applyFill="1" applyBorder="1" applyAlignment="1">
      <alignment horizontal="center" vertical="center"/>
    </xf>
    <xf numFmtId="0" fontId="19" fillId="5" borderId="0" xfId="0" applyFont="1" applyFill="1" applyBorder="1" applyAlignment="1">
      <alignment horizontal="center"/>
    </xf>
    <xf numFmtId="0" fontId="19" fillId="5" borderId="9" xfId="0" applyFont="1" applyFill="1" applyBorder="1" applyAlignment="1">
      <alignment horizontal="center" vertical="center"/>
    </xf>
    <xf numFmtId="9" fontId="5" fillId="5" borderId="8" xfId="3" applyFont="1" applyFill="1" applyBorder="1"/>
    <xf numFmtId="9" fontId="19" fillId="5" borderId="18" xfId="3" applyFont="1" applyFill="1" applyBorder="1" applyAlignment="1">
      <alignment horizontal="center" vertical="center"/>
    </xf>
    <xf numFmtId="9" fontId="19" fillId="5" borderId="41" xfId="3" applyFont="1" applyFill="1" applyBorder="1" applyAlignment="1">
      <alignment horizontal="center"/>
    </xf>
    <xf numFmtId="9" fontId="19" fillId="5" borderId="31" xfId="3" applyFont="1" applyFill="1" applyBorder="1" applyAlignment="1">
      <alignment horizontal="center" vertical="center"/>
    </xf>
    <xf numFmtId="9" fontId="19" fillId="5" borderId="18" xfId="3" applyNumberFormat="1" applyFont="1" applyFill="1" applyBorder="1" applyAlignment="1">
      <alignment horizontal="center" vertical="center"/>
    </xf>
    <xf numFmtId="9" fontId="19" fillId="5" borderId="41" xfId="3" applyNumberFormat="1" applyFont="1" applyFill="1" applyBorder="1" applyAlignment="1">
      <alignment horizontal="center" vertical="center"/>
    </xf>
    <xf numFmtId="9" fontId="19" fillId="5" borderId="31" xfId="3" applyNumberFormat="1" applyFont="1" applyFill="1" applyBorder="1" applyAlignment="1">
      <alignment horizontal="center" vertical="center"/>
    </xf>
    <xf numFmtId="9" fontId="19" fillId="5" borderId="23" xfId="3" applyFont="1" applyFill="1" applyBorder="1"/>
    <xf numFmtId="9" fontId="19" fillId="5" borderId="23" xfId="3" applyFont="1" applyFill="1" applyBorder="1" applyAlignment="1">
      <alignment horizontal="center" vertical="center"/>
    </xf>
    <xf numFmtId="9" fontId="19" fillId="5" borderId="0" xfId="3" applyFont="1" applyFill="1" applyBorder="1" applyAlignment="1">
      <alignment horizontal="center"/>
    </xf>
    <xf numFmtId="9" fontId="19" fillId="5" borderId="41" xfId="3" applyFont="1" applyFill="1" applyBorder="1" applyAlignment="1">
      <alignment horizontal="center" vertical="center"/>
    </xf>
    <xf numFmtId="9" fontId="19" fillId="5" borderId="42" xfId="3" applyFont="1" applyFill="1" applyBorder="1" applyAlignment="1">
      <alignment horizontal="center" vertical="center"/>
    </xf>
    <xf numFmtId="0" fontId="19" fillId="5" borderId="12" xfId="0" applyFont="1" applyFill="1" applyBorder="1" applyAlignment="1">
      <alignment horizontal="center" vertical="center"/>
    </xf>
    <xf numFmtId="0" fontId="19" fillId="5" borderId="22" xfId="0" applyFont="1" applyFill="1" applyBorder="1" applyAlignment="1">
      <alignment horizontal="center" vertical="center"/>
    </xf>
    <xf numFmtId="164" fontId="19" fillId="5" borderId="0" xfId="2" applyNumberFormat="1" applyFont="1" applyFill="1" applyBorder="1" applyAlignment="1">
      <alignment horizontal="center"/>
    </xf>
    <xf numFmtId="164" fontId="19" fillId="5" borderId="26" xfId="2" applyNumberFormat="1" applyFont="1" applyFill="1" applyBorder="1" applyAlignment="1">
      <alignment horizontal="center" vertical="center"/>
    </xf>
    <xf numFmtId="0" fontId="19" fillId="5" borderId="25" xfId="0" applyFont="1" applyFill="1" applyBorder="1"/>
    <xf numFmtId="164" fontId="19" fillId="5" borderId="25" xfId="2" applyNumberFormat="1" applyFont="1" applyFill="1" applyBorder="1" applyAlignment="1">
      <alignment horizontal="center" vertical="center"/>
    </xf>
    <xf numFmtId="164" fontId="19" fillId="5" borderId="11" xfId="2" applyNumberFormat="1" applyFont="1" applyFill="1" applyBorder="1" applyAlignment="1">
      <alignment horizontal="center" vertical="center"/>
    </xf>
    <xf numFmtId="10" fontId="19" fillId="5" borderId="18" xfId="3" applyNumberFormat="1" applyFont="1" applyFill="1" applyBorder="1" applyAlignment="1">
      <alignment horizontal="center" vertical="center"/>
    </xf>
    <xf numFmtId="10" fontId="19" fillId="5" borderId="41" xfId="3" applyNumberFormat="1" applyFont="1" applyFill="1" applyBorder="1" applyAlignment="1">
      <alignment horizontal="center"/>
    </xf>
    <xf numFmtId="10" fontId="19" fillId="5" borderId="31" xfId="3" applyNumberFormat="1" applyFont="1" applyFill="1" applyBorder="1" applyAlignment="1">
      <alignment horizontal="center" vertical="center"/>
    </xf>
    <xf numFmtId="10" fontId="19" fillId="5" borderId="0" xfId="3" applyNumberFormat="1" applyFont="1" applyFill="1" applyBorder="1" applyAlignment="1">
      <alignment horizontal="center" vertical="center"/>
    </xf>
    <xf numFmtId="10" fontId="19" fillId="5" borderId="0" xfId="3" applyNumberFormat="1" applyFont="1" applyFill="1" applyBorder="1" applyAlignment="1">
      <alignment horizontal="center"/>
    </xf>
    <xf numFmtId="10" fontId="19" fillId="5" borderId="9" xfId="3" applyNumberFormat="1" applyFont="1" applyFill="1" applyBorder="1" applyAlignment="1">
      <alignment horizontal="center" vertical="center"/>
    </xf>
    <xf numFmtId="164" fontId="19" fillId="5" borderId="18" xfId="3" applyNumberFormat="1" applyFont="1" applyFill="1" applyBorder="1" applyAlignment="1">
      <alignment horizontal="center" vertical="center"/>
    </xf>
    <xf numFmtId="10" fontId="19" fillId="5" borderId="41" xfId="3" applyNumberFormat="1" applyFont="1" applyFill="1" applyBorder="1" applyAlignment="1">
      <alignment horizontal="center" vertical="center"/>
    </xf>
    <xf numFmtId="0" fontId="0" fillId="5" borderId="8" xfId="0" applyFill="1" applyBorder="1"/>
    <xf numFmtId="164" fontId="19" fillId="5" borderId="0" xfId="2" applyNumberFormat="1" applyFont="1" applyFill="1" applyBorder="1" applyAlignment="1">
      <alignment horizontal="center" vertical="center"/>
    </xf>
    <xf numFmtId="164" fontId="19" fillId="5" borderId="9" xfId="2" applyNumberFormat="1" applyFont="1" applyFill="1" applyBorder="1" applyAlignment="1">
      <alignment horizontal="center" vertical="center"/>
    </xf>
    <xf numFmtId="164" fontId="19" fillId="5" borderId="18" xfId="0" applyNumberFormat="1" applyFont="1" applyFill="1" applyBorder="1" applyAlignment="1">
      <alignment horizontal="center" vertical="center"/>
    </xf>
    <xf numFmtId="0" fontId="19" fillId="5" borderId="41" xfId="0" applyFont="1" applyFill="1" applyBorder="1" applyAlignment="1">
      <alignment horizontal="center"/>
    </xf>
    <xf numFmtId="43" fontId="19" fillId="5" borderId="0" xfId="1" applyFont="1" applyFill="1" applyBorder="1" applyAlignment="1">
      <alignment horizontal="center"/>
    </xf>
    <xf numFmtId="0" fontId="8" fillId="5" borderId="8" xfId="0" applyFont="1" applyFill="1" applyBorder="1"/>
    <xf numFmtId="43" fontId="19" fillId="5" borderId="0" xfId="1" applyFont="1" applyFill="1" applyBorder="1" applyAlignment="1">
      <alignment horizontal="center" vertical="center"/>
    </xf>
    <xf numFmtId="43" fontId="19" fillId="5" borderId="12" xfId="1" applyFont="1" applyFill="1" applyBorder="1" applyAlignment="1">
      <alignment horizontal="center" vertical="center"/>
    </xf>
    <xf numFmtId="43" fontId="19" fillId="5" borderId="22" xfId="1" applyFont="1" applyFill="1" applyBorder="1" applyAlignment="1">
      <alignment horizontal="center" vertical="center"/>
    </xf>
    <xf numFmtId="43" fontId="19" fillId="5" borderId="9" xfId="1" applyFont="1" applyFill="1" applyBorder="1" applyAlignment="1">
      <alignment horizontal="center" vertical="center"/>
    </xf>
    <xf numFmtId="0" fontId="19" fillId="5" borderId="18" xfId="0" applyFont="1" applyFill="1" applyBorder="1" applyAlignment="1">
      <alignment vertical="center"/>
    </xf>
    <xf numFmtId="164" fontId="19" fillId="5" borderId="41" xfId="2" applyNumberFormat="1" applyFont="1" applyFill="1" applyBorder="1" applyAlignment="1">
      <alignment horizontal="center" vertical="center"/>
    </xf>
    <xf numFmtId="165" fontId="19" fillId="5" borderId="41" xfId="3" applyNumberFormat="1" applyFont="1" applyFill="1" applyBorder="1" applyAlignment="1">
      <alignment horizontal="center"/>
    </xf>
    <xf numFmtId="164" fontId="19" fillId="5" borderId="41" xfId="3" applyNumberFormat="1" applyFont="1" applyFill="1" applyBorder="1" applyAlignment="1">
      <alignment horizontal="center"/>
    </xf>
    <xf numFmtId="0" fontId="0" fillId="5" borderId="6" xfId="0" applyFill="1" applyBorder="1"/>
    <xf numFmtId="0" fontId="0" fillId="5" borderId="1" xfId="0" applyFill="1" applyBorder="1"/>
    <xf numFmtId="0" fontId="0" fillId="5" borderId="1" xfId="0" applyFill="1" applyBorder="1" applyAlignment="1">
      <alignment horizontal="center" vertical="center"/>
    </xf>
    <xf numFmtId="0" fontId="0" fillId="5" borderId="7" xfId="0" applyFill="1" applyBorder="1" applyAlignment="1">
      <alignment horizontal="center" vertical="center"/>
    </xf>
    <xf numFmtId="0" fontId="0" fillId="5" borderId="0" xfId="0" applyFill="1"/>
    <xf numFmtId="0" fontId="0" fillId="5" borderId="0" xfId="0" applyFill="1" applyAlignment="1">
      <alignment horizontal="center" vertical="center"/>
    </xf>
    <xf numFmtId="0" fontId="6" fillId="0" borderId="0" xfId="0" applyFont="1" applyBorder="1" applyAlignment="1" applyProtection="1">
      <alignment horizontal="centerContinuous" vertical="center"/>
      <protection locked="0"/>
    </xf>
    <xf numFmtId="0" fontId="0" fillId="0" borderId="0" xfId="0" applyAlignment="1">
      <alignment vertical="top"/>
    </xf>
    <xf numFmtId="0" fontId="3" fillId="3" borderId="0" xfId="0" applyFont="1" applyFill="1"/>
    <xf numFmtId="0" fontId="3" fillId="2" borderId="0" xfId="0" applyFont="1" applyFill="1"/>
    <xf numFmtId="0" fontId="3" fillId="4" borderId="0" xfId="0" applyFont="1" applyFill="1"/>
    <xf numFmtId="0" fontId="26" fillId="4" borderId="0" xfId="0" applyFont="1" applyFill="1"/>
    <xf numFmtId="0" fontId="0" fillId="3" borderId="0" xfId="0" applyFont="1" applyFill="1"/>
    <xf numFmtId="0" fontId="0" fillId="2" borderId="0" xfId="0" applyFont="1" applyFill="1"/>
    <xf numFmtId="0" fontId="5" fillId="5" borderId="46" xfId="0" applyFont="1" applyFill="1" applyBorder="1"/>
    <xf numFmtId="0" fontId="19" fillId="5" borderId="46" xfId="0" applyFont="1" applyFill="1" applyBorder="1"/>
    <xf numFmtId="2" fontId="19" fillId="5" borderId="31" xfId="1" applyNumberFormat="1" applyFont="1" applyFill="1" applyBorder="1" applyAlignment="1">
      <alignment horizontal="center" vertical="center"/>
    </xf>
    <xf numFmtId="0" fontId="19" fillId="5" borderId="31" xfId="1" applyNumberFormat="1" applyFont="1" applyFill="1" applyBorder="1" applyAlignment="1">
      <alignment horizontal="center" vertical="center"/>
    </xf>
    <xf numFmtId="0" fontId="3" fillId="0" borderId="0" xfId="0" applyFont="1" applyFill="1"/>
    <xf numFmtId="10" fontId="4" fillId="7" borderId="0" xfId="3" applyNumberFormat="1" applyFont="1" applyFill="1" applyBorder="1" applyAlignment="1" applyProtection="1">
      <alignment horizontal="center"/>
      <protection locked="0"/>
    </xf>
    <xf numFmtId="0" fontId="12" fillId="5" borderId="0" xfId="0" quotePrefix="1" applyFont="1" applyFill="1" applyBorder="1" applyAlignment="1">
      <alignment horizontal="left" vertical="top" wrapText="1"/>
    </xf>
    <xf numFmtId="0" fontId="3" fillId="5" borderId="0" xfId="0" applyFont="1" applyFill="1" applyBorder="1"/>
    <xf numFmtId="0" fontId="3" fillId="5" borderId="0" xfId="0" applyFont="1" applyFill="1"/>
    <xf numFmtId="0" fontId="3" fillId="5" borderId="0" xfId="0" applyFont="1" applyFill="1" applyBorder="1" applyAlignment="1">
      <alignment horizontal="center" vertical="top" wrapText="1"/>
    </xf>
    <xf numFmtId="0" fontId="10" fillId="5" borderId="0" xfId="0" applyFont="1" applyFill="1" applyBorder="1" applyAlignment="1">
      <alignment horizontal="center" vertical="top" wrapText="1"/>
    </xf>
    <xf numFmtId="0" fontId="3" fillId="5" borderId="0" xfId="0" applyFont="1" applyFill="1" applyBorder="1" applyAlignment="1">
      <alignment horizontal="center"/>
    </xf>
    <xf numFmtId="0" fontId="3" fillId="5" borderId="0" xfId="0" applyFont="1" applyFill="1" applyAlignment="1">
      <alignment horizontal="center"/>
    </xf>
    <xf numFmtId="0" fontId="3" fillId="5" borderId="0" xfId="0" applyFont="1" applyFill="1" applyAlignment="1">
      <alignment horizontal="center" vertical="center"/>
    </xf>
    <xf numFmtId="0" fontId="27" fillId="5" borderId="0" xfId="0" applyFont="1" applyFill="1"/>
    <xf numFmtId="0" fontId="0" fillId="5" borderId="0" xfId="0" applyFont="1" applyFill="1"/>
    <xf numFmtId="0" fontId="30" fillId="5" borderId="0" xfId="0" applyFont="1" applyFill="1" applyBorder="1"/>
    <xf numFmtId="0" fontId="30" fillId="5" borderId="0" xfId="0" applyFont="1" applyFill="1"/>
    <xf numFmtId="0" fontId="3" fillId="5" borderId="0" xfId="0" applyFont="1" applyFill="1" applyAlignment="1">
      <alignment vertical="top"/>
    </xf>
    <xf numFmtId="0" fontId="3" fillId="5" borderId="0" xfId="0" applyFont="1" applyFill="1" applyAlignment="1">
      <alignment horizontal="center" vertical="top"/>
    </xf>
    <xf numFmtId="0" fontId="0" fillId="5" borderId="1" xfId="0" applyFill="1" applyBorder="1" applyAlignment="1">
      <alignment horizontal="centerContinuous"/>
    </xf>
    <xf numFmtId="0" fontId="4" fillId="5" borderId="0" xfId="0" applyFont="1" applyFill="1"/>
    <xf numFmtId="14" fontId="4" fillId="5" borderId="0" xfId="0" applyNumberFormat="1" applyFont="1" applyFill="1" applyAlignment="1" applyProtection="1">
      <alignment horizontal="center"/>
      <protection locked="0"/>
    </xf>
    <xf numFmtId="0" fontId="4" fillId="5" borderId="0" xfId="0" applyFont="1" applyFill="1" applyProtection="1">
      <protection locked="0"/>
    </xf>
    <xf numFmtId="0" fontId="5" fillId="5" borderId="0" xfId="0" applyFont="1" applyFill="1"/>
    <xf numFmtId="164" fontId="4" fillId="5" borderId="0" xfId="2" applyNumberFormat="1" applyFont="1" applyFill="1" applyProtection="1">
      <protection locked="0"/>
    </xf>
    <xf numFmtId="164" fontId="4" fillId="5" borderId="0" xfId="2" applyNumberFormat="1" applyFont="1" applyFill="1"/>
    <xf numFmtId="0" fontId="0" fillId="5" borderId="0" xfId="0" applyFill="1" applyAlignment="1">
      <alignment horizontal="left" wrapText="1"/>
    </xf>
    <xf numFmtId="0" fontId="0" fillId="5" borderId="0" xfId="0" applyFill="1" applyAlignment="1">
      <alignment wrapText="1"/>
    </xf>
    <xf numFmtId="164" fontId="4" fillId="5" borderId="15" xfId="2" applyNumberFormat="1" applyFont="1" applyFill="1" applyBorder="1"/>
    <xf numFmtId="164" fontId="4" fillId="5" borderId="41" xfId="2" applyNumberFormat="1" applyFont="1" applyFill="1" applyBorder="1"/>
    <xf numFmtId="14" fontId="5" fillId="5" borderId="0" xfId="0" applyNumberFormat="1" applyFont="1" applyFill="1" applyBorder="1" applyAlignment="1">
      <alignment horizontal="center"/>
    </xf>
    <xf numFmtId="9" fontId="9" fillId="5" borderId="0" xfId="3" applyFont="1" applyFill="1" applyBorder="1" applyAlignment="1">
      <alignment horizontal="center"/>
    </xf>
    <xf numFmtId="9" fontId="9" fillId="5" borderId="9" xfId="3" applyFont="1" applyFill="1" applyBorder="1" applyAlignment="1">
      <alignment horizontal="center"/>
    </xf>
    <xf numFmtId="0" fontId="0" fillId="5" borderId="0" xfId="0" applyFill="1" applyBorder="1"/>
    <xf numFmtId="0" fontId="0" fillId="5" borderId="9" xfId="0" applyFill="1" applyBorder="1"/>
    <xf numFmtId="0" fontId="19" fillId="5" borderId="29" xfId="0" applyFont="1" applyFill="1" applyBorder="1"/>
    <xf numFmtId="164" fontId="19" fillId="5" borderId="18" xfId="2" applyNumberFormat="1" applyFont="1" applyFill="1" applyBorder="1"/>
    <xf numFmtId="164" fontId="19" fillId="5" borderId="31" xfId="2" applyNumberFormat="1" applyFont="1" applyFill="1" applyBorder="1"/>
    <xf numFmtId="164" fontId="19" fillId="5" borderId="18" xfId="0" applyNumberFormat="1" applyFont="1" applyFill="1" applyBorder="1"/>
    <xf numFmtId="164" fontId="19" fillId="5" borderId="31" xfId="0" applyNumberFormat="1" applyFont="1" applyFill="1" applyBorder="1"/>
    <xf numFmtId="0" fontId="0" fillId="5" borderId="4" xfId="0" applyFill="1" applyBorder="1"/>
    <xf numFmtId="0" fontId="0" fillId="5" borderId="5" xfId="0" applyFill="1" applyBorder="1"/>
    <xf numFmtId="0" fontId="0" fillId="5" borderId="3" xfId="0" applyFill="1" applyBorder="1"/>
    <xf numFmtId="0" fontId="4" fillId="5" borderId="26" xfId="0" applyFont="1" applyFill="1" applyBorder="1"/>
    <xf numFmtId="0" fontId="19" fillId="5" borderId="13" xfId="0" applyFont="1" applyFill="1" applyBorder="1"/>
    <xf numFmtId="0" fontId="19" fillId="5" borderId="12" xfId="0" applyFont="1" applyFill="1" applyBorder="1"/>
    <xf numFmtId="0" fontId="19" fillId="5" borderId="2" xfId="0" applyFont="1" applyFill="1" applyBorder="1"/>
    <xf numFmtId="0" fontId="19" fillId="5" borderId="23" xfId="0" applyFont="1" applyFill="1" applyBorder="1"/>
    <xf numFmtId="0" fontId="19" fillId="5" borderId="26" xfId="0" applyFont="1" applyFill="1" applyBorder="1"/>
    <xf numFmtId="0" fontId="19" fillId="5" borderId="24" xfId="0" applyFont="1" applyFill="1" applyBorder="1"/>
    <xf numFmtId="0" fontId="19" fillId="5" borderId="16" xfId="0" applyFont="1" applyFill="1" applyBorder="1"/>
    <xf numFmtId="0" fontId="19" fillId="5" borderId="15" xfId="0" applyFont="1" applyFill="1" applyBorder="1"/>
    <xf numFmtId="0" fontId="19" fillId="5" borderId="11" xfId="0" applyFont="1" applyFill="1" applyBorder="1"/>
    <xf numFmtId="0" fontId="4" fillId="5" borderId="6" xfId="0" applyFont="1" applyFill="1" applyBorder="1"/>
    <xf numFmtId="0" fontId="19" fillId="5" borderId="38" xfId="0" applyFont="1" applyFill="1" applyBorder="1"/>
    <xf numFmtId="0" fontId="19" fillId="5" borderId="43" xfId="0" applyFont="1" applyFill="1" applyBorder="1"/>
    <xf numFmtId="0" fontId="20" fillId="5" borderId="0" xfId="0" applyFont="1" applyFill="1" applyBorder="1"/>
    <xf numFmtId="0" fontId="19" fillId="5" borderId="4" xfId="0" applyFont="1" applyFill="1" applyBorder="1"/>
    <xf numFmtId="43" fontId="19" fillId="5" borderId="18" xfId="1" applyFont="1" applyFill="1" applyBorder="1"/>
    <xf numFmtId="165" fontId="19" fillId="5" borderId="18" xfId="3" applyNumberFormat="1" applyFont="1" applyFill="1" applyBorder="1"/>
    <xf numFmtId="43" fontId="19" fillId="5" borderId="18" xfId="1" applyFont="1" applyFill="1" applyBorder="1" applyAlignment="1">
      <alignment horizontal="center"/>
    </xf>
    <xf numFmtId="10" fontId="19" fillId="5" borderId="18" xfId="3" applyNumberFormat="1" applyFont="1" applyFill="1" applyBorder="1"/>
    <xf numFmtId="10" fontId="19" fillId="5" borderId="0" xfId="3" applyNumberFormat="1" applyFont="1" applyFill="1" applyBorder="1"/>
    <xf numFmtId="164" fontId="19" fillId="5" borderId="18" xfId="3" applyNumberFormat="1" applyFont="1" applyFill="1" applyBorder="1"/>
    <xf numFmtId="164" fontId="19" fillId="5" borderId="0" xfId="2" applyNumberFormat="1" applyFont="1" applyFill="1" applyBorder="1"/>
    <xf numFmtId="43" fontId="19" fillId="5" borderId="0" xfId="1" applyFont="1" applyFill="1" applyBorder="1"/>
    <xf numFmtId="165" fontId="5" fillId="5" borderId="8" xfId="3" applyNumberFormat="1" applyFont="1" applyFill="1" applyBorder="1"/>
    <xf numFmtId="164" fontId="19" fillId="5" borderId="25" xfId="2" applyNumberFormat="1" applyFont="1" applyFill="1" applyBorder="1"/>
    <xf numFmtId="0" fontId="19" fillId="5" borderId="39" xfId="0" applyFont="1" applyFill="1" applyBorder="1"/>
    <xf numFmtId="164" fontId="19" fillId="5" borderId="39" xfId="2" applyNumberFormat="1" applyFont="1" applyFill="1" applyBorder="1"/>
    <xf numFmtId="9" fontId="4" fillId="5" borderId="0" xfId="3" applyFont="1" applyFill="1" applyBorder="1"/>
    <xf numFmtId="164" fontId="19" fillId="5" borderId="12" xfId="2" applyNumberFormat="1" applyFont="1" applyFill="1" applyBorder="1"/>
    <xf numFmtId="164" fontId="19" fillId="5" borderId="12" xfId="0" applyNumberFormat="1" applyFont="1" applyFill="1" applyBorder="1"/>
    <xf numFmtId="164" fontId="19" fillId="5" borderId="0" xfId="0" applyNumberFormat="1" applyFont="1" applyFill="1" applyBorder="1"/>
    <xf numFmtId="164" fontId="19" fillId="5" borderId="9" xfId="0" applyNumberFormat="1" applyFont="1" applyFill="1" applyBorder="1"/>
    <xf numFmtId="164" fontId="19" fillId="5" borderId="2" xfId="2" applyNumberFormat="1" applyFont="1" applyFill="1" applyBorder="1"/>
    <xf numFmtId="164" fontId="19" fillId="5" borderId="2" xfId="0" applyNumberFormat="1" applyFont="1" applyFill="1" applyBorder="1"/>
    <xf numFmtId="164" fontId="19" fillId="5" borderId="23" xfId="2" applyNumberFormat="1" applyFont="1" applyFill="1" applyBorder="1"/>
    <xf numFmtId="164" fontId="19" fillId="5" borderId="24" xfId="0" applyNumberFormat="1" applyFont="1" applyFill="1" applyBorder="1"/>
    <xf numFmtId="164" fontId="19" fillId="5" borderId="40" xfId="0" applyNumberFormat="1" applyFont="1" applyFill="1" applyBorder="1"/>
    <xf numFmtId="164" fontId="19" fillId="5" borderId="24" xfId="2" applyNumberFormat="1" applyFont="1" applyFill="1" applyBorder="1"/>
    <xf numFmtId="164" fontId="19" fillId="5" borderId="25" xfId="0" applyNumberFormat="1" applyFont="1" applyFill="1" applyBorder="1"/>
    <xf numFmtId="164" fontId="19" fillId="5" borderId="41" xfId="2" applyNumberFormat="1" applyFont="1" applyFill="1" applyBorder="1"/>
    <xf numFmtId="164" fontId="19" fillId="5" borderId="41" xfId="0" applyNumberFormat="1" applyFont="1" applyFill="1" applyBorder="1"/>
    <xf numFmtId="164" fontId="19" fillId="5" borderId="32" xfId="0" applyNumberFormat="1" applyFont="1" applyFill="1" applyBorder="1"/>
    <xf numFmtId="164" fontId="19" fillId="5" borderId="23" xfId="0" applyNumberFormat="1" applyFont="1" applyFill="1" applyBorder="1"/>
    <xf numFmtId="164" fontId="19" fillId="5" borderId="30" xfId="0" applyNumberFormat="1" applyFont="1" applyFill="1" applyBorder="1"/>
    <xf numFmtId="166" fontId="19" fillId="5" borderId="44" xfId="1" applyNumberFormat="1" applyFont="1" applyFill="1" applyBorder="1"/>
    <xf numFmtId="166" fontId="19" fillId="5" borderId="45" xfId="1" applyNumberFormat="1" applyFont="1" applyFill="1" applyBorder="1"/>
    <xf numFmtId="0" fontId="19" fillId="5" borderId="5" xfId="0" applyFont="1" applyFill="1" applyBorder="1"/>
    <xf numFmtId="43" fontId="19" fillId="5" borderId="18" xfId="1" applyNumberFormat="1" applyFont="1" applyFill="1" applyBorder="1"/>
    <xf numFmtId="43" fontId="19" fillId="5" borderId="31" xfId="1" applyNumberFormat="1" applyFont="1" applyFill="1" applyBorder="1"/>
    <xf numFmtId="165" fontId="19" fillId="5" borderId="31" xfId="3" applyNumberFormat="1" applyFont="1" applyFill="1" applyBorder="1"/>
    <xf numFmtId="0" fontId="19" fillId="5" borderId="9" xfId="0" applyFont="1" applyFill="1" applyBorder="1"/>
    <xf numFmtId="9" fontId="19" fillId="5" borderId="18" xfId="3" applyNumberFormat="1" applyFont="1" applyFill="1" applyBorder="1"/>
    <xf numFmtId="9" fontId="19" fillId="5" borderId="31" xfId="3" applyNumberFormat="1" applyFont="1" applyFill="1" applyBorder="1"/>
    <xf numFmtId="10" fontId="19" fillId="5" borderId="31" xfId="3" applyNumberFormat="1" applyFont="1" applyFill="1" applyBorder="1"/>
    <xf numFmtId="43" fontId="19" fillId="5" borderId="31" xfId="1" applyFont="1" applyFill="1" applyBorder="1"/>
    <xf numFmtId="44" fontId="19" fillId="5" borderId="18" xfId="0" applyNumberFormat="1" applyFont="1" applyFill="1" applyBorder="1"/>
    <xf numFmtId="164" fontId="19" fillId="5" borderId="39" xfId="0" applyNumberFormat="1" applyFont="1" applyFill="1" applyBorder="1"/>
    <xf numFmtId="0" fontId="31" fillId="5" borderId="8" xfId="0" applyFont="1" applyFill="1" applyBorder="1"/>
    <xf numFmtId="0" fontId="4" fillId="5" borderId="8" xfId="0" applyFont="1" applyFill="1" applyBorder="1" applyProtection="1">
      <protection locked="0"/>
    </xf>
    <xf numFmtId="0" fontId="4" fillId="5" borderId="0" xfId="0" applyFont="1" applyFill="1" applyBorder="1" applyProtection="1">
      <protection locked="0"/>
    </xf>
    <xf numFmtId="0" fontId="4" fillId="5" borderId="0" xfId="0" applyFont="1" applyFill="1" applyBorder="1" applyAlignment="1" applyProtection="1">
      <alignment horizontal="center" vertical="center"/>
      <protection locked="0"/>
    </xf>
    <xf numFmtId="14" fontId="4" fillId="5" borderId="0" xfId="0" applyNumberFormat="1" applyFont="1" applyFill="1" applyBorder="1" applyAlignment="1" applyProtection="1">
      <alignment horizontal="center" vertical="center"/>
      <protection locked="0"/>
    </xf>
    <xf numFmtId="9" fontId="0" fillId="5" borderId="0" xfId="0" applyNumberFormat="1" applyFill="1" applyBorder="1" applyAlignment="1" applyProtection="1">
      <alignment horizontal="center" vertical="center"/>
      <protection locked="0"/>
    </xf>
    <xf numFmtId="0" fontId="4" fillId="5" borderId="9" xfId="0" applyFont="1" applyFill="1" applyBorder="1" applyAlignment="1" applyProtection="1">
      <alignment horizontal="center" vertical="center"/>
      <protection locked="0"/>
    </xf>
    <xf numFmtId="14" fontId="4" fillId="5" borderId="2" xfId="0" applyNumberFormat="1" applyFont="1" applyFill="1" applyBorder="1" applyAlignment="1" applyProtection="1">
      <alignment horizontal="center" vertical="center"/>
      <protection locked="0"/>
    </xf>
    <xf numFmtId="9" fontId="4" fillId="5" borderId="2" xfId="0" applyNumberFormat="1" applyFont="1" applyFill="1" applyBorder="1" applyAlignment="1" applyProtection="1">
      <alignment horizontal="center" vertical="center"/>
      <protection locked="0"/>
    </xf>
    <xf numFmtId="0" fontId="0" fillId="5" borderId="2" xfId="0" applyFill="1" applyBorder="1" applyAlignment="1" applyProtection="1">
      <alignment horizontal="center" vertical="center"/>
      <protection locked="0"/>
    </xf>
    <xf numFmtId="9" fontId="4" fillId="5" borderId="10" xfId="0" applyNumberFormat="1" applyFont="1" applyFill="1" applyBorder="1" applyAlignment="1" applyProtection="1">
      <alignment horizontal="center" vertical="center"/>
      <protection locked="0"/>
    </xf>
    <xf numFmtId="0" fontId="4" fillId="5" borderId="18" xfId="0" applyFont="1" applyFill="1" applyBorder="1"/>
    <xf numFmtId="43" fontId="4" fillId="5" borderId="18" xfId="1" applyFont="1" applyFill="1" applyBorder="1" applyAlignment="1">
      <alignment horizontal="center" vertical="center"/>
    </xf>
    <xf numFmtId="43" fontId="4" fillId="5" borderId="0" xfId="1" applyFont="1" applyFill="1" applyBorder="1" applyAlignment="1">
      <alignment horizontal="center" vertical="center"/>
    </xf>
    <xf numFmtId="43" fontId="4" fillId="5" borderId="23" xfId="1" applyFont="1" applyFill="1" applyBorder="1" applyAlignment="1">
      <alignment horizontal="center" vertical="center"/>
    </xf>
    <xf numFmtId="43" fontId="4" fillId="5" borderId="30" xfId="1" applyFont="1" applyFill="1" applyBorder="1" applyAlignment="1">
      <alignment horizontal="center" vertical="center"/>
    </xf>
    <xf numFmtId="164" fontId="4" fillId="5" borderId="18" xfId="2" applyNumberFormat="1" applyFont="1" applyFill="1" applyBorder="1" applyAlignment="1">
      <alignment horizontal="center" vertical="center"/>
    </xf>
    <xf numFmtId="164" fontId="4" fillId="5" borderId="0" xfId="2" applyNumberFormat="1" applyFont="1" applyFill="1" applyBorder="1" applyAlignment="1">
      <alignment horizontal="center" vertical="center"/>
    </xf>
    <xf numFmtId="164" fontId="4" fillId="5" borderId="31" xfId="2" applyNumberFormat="1" applyFont="1" applyFill="1" applyBorder="1" applyAlignment="1">
      <alignment horizontal="center" vertical="center"/>
    </xf>
    <xf numFmtId="0" fontId="4" fillId="5" borderId="18" xfId="0" applyFont="1" applyFill="1" applyBorder="1" applyAlignment="1">
      <alignment vertical="center"/>
    </xf>
    <xf numFmtId="165" fontId="4" fillId="5" borderId="18" xfId="3" applyNumberFormat="1" applyFont="1" applyFill="1" applyBorder="1" applyAlignment="1" applyProtection="1">
      <alignment horizontal="center" vertical="center"/>
    </xf>
    <xf numFmtId="165" fontId="4" fillId="5" borderId="0" xfId="3" applyNumberFormat="1" applyFont="1" applyFill="1" applyBorder="1" applyAlignment="1" applyProtection="1">
      <alignment horizontal="center" vertical="center"/>
    </xf>
    <xf numFmtId="165" fontId="4" fillId="5" borderId="25" xfId="3" applyNumberFormat="1" applyFont="1" applyFill="1" applyBorder="1" applyAlignment="1" applyProtection="1">
      <alignment horizontal="center" vertical="center"/>
    </xf>
    <xf numFmtId="165" fontId="4" fillId="5" borderId="32" xfId="3" applyNumberFormat="1" applyFont="1" applyFill="1" applyBorder="1" applyAlignment="1" applyProtection="1">
      <alignment horizontal="center" vertical="center"/>
    </xf>
    <xf numFmtId="0" fontId="4" fillId="5" borderId="12" xfId="0" applyFont="1" applyFill="1" applyBorder="1" applyAlignment="1">
      <alignment horizontal="center" vertical="center"/>
    </xf>
    <xf numFmtId="0" fontId="4" fillId="5" borderId="22" xfId="0" applyFont="1" applyFill="1" applyBorder="1" applyAlignment="1">
      <alignment horizontal="center" vertical="center"/>
    </xf>
    <xf numFmtId="0" fontId="4" fillId="5" borderId="2" xfId="0" applyFont="1" applyFill="1" applyBorder="1" applyAlignment="1">
      <alignment horizontal="center" vertical="center"/>
    </xf>
    <xf numFmtId="0" fontId="4" fillId="5" borderId="10" xfId="0" applyFont="1" applyFill="1" applyBorder="1" applyAlignment="1">
      <alignment horizontal="center" vertical="center"/>
    </xf>
    <xf numFmtId="9" fontId="4" fillId="5" borderId="18" xfId="3" applyFont="1" applyFill="1" applyBorder="1"/>
    <xf numFmtId="9" fontId="4" fillId="5" borderId="18" xfId="3" applyFont="1" applyFill="1" applyBorder="1" applyAlignment="1">
      <alignment horizontal="center" vertical="center"/>
    </xf>
    <xf numFmtId="9" fontId="4" fillId="5" borderId="0" xfId="3" applyFont="1" applyFill="1" applyBorder="1" applyAlignment="1">
      <alignment horizontal="center" vertical="center"/>
    </xf>
    <xf numFmtId="9" fontId="4" fillId="5" borderId="23" xfId="3" applyFont="1" applyFill="1" applyBorder="1" applyAlignment="1">
      <alignment horizontal="center" vertical="center"/>
    </xf>
    <xf numFmtId="9" fontId="4" fillId="5" borderId="30" xfId="3" applyFont="1" applyFill="1" applyBorder="1" applyAlignment="1">
      <alignment horizontal="center" vertical="center"/>
    </xf>
    <xf numFmtId="9" fontId="4" fillId="5" borderId="0" xfId="3" applyNumberFormat="1" applyFont="1" applyFill="1" applyBorder="1" applyAlignment="1">
      <alignment horizontal="center" vertical="center"/>
    </xf>
    <xf numFmtId="9" fontId="4" fillId="5" borderId="18" xfId="3" applyNumberFormat="1" applyFont="1" applyFill="1" applyBorder="1" applyAlignment="1">
      <alignment horizontal="center" vertical="center"/>
    </xf>
    <xf numFmtId="9" fontId="4" fillId="5" borderId="31" xfId="3" applyNumberFormat="1" applyFont="1" applyFill="1" applyBorder="1" applyAlignment="1">
      <alignment horizontal="center" vertical="center"/>
    </xf>
    <xf numFmtId="9" fontId="4" fillId="5" borderId="25" xfId="3" applyFont="1" applyFill="1" applyBorder="1" applyAlignment="1">
      <alignment horizontal="center" vertical="center"/>
    </xf>
    <xf numFmtId="9" fontId="4" fillId="5" borderId="32" xfId="3" applyFont="1" applyFill="1" applyBorder="1" applyAlignment="1">
      <alignment horizontal="center" vertical="center"/>
    </xf>
    <xf numFmtId="164" fontId="4" fillId="5" borderId="26" xfId="2" applyNumberFormat="1" applyFont="1" applyFill="1" applyBorder="1" applyAlignment="1">
      <alignment horizontal="center" vertical="center"/>
    </xf>
    <xf numFmtId="164" fontId="4" fillId="5" borderId="9" xfId="2" applyNumberFormat="1" applyFont="1" applyFill="1" applyBorder="1" applyAlignment="1">
      <alignment horizontal="center" vertical="center"/>
    </xf>
    <xf numFmtId="10" fontId="4" fillId="5" borderId="18" xfId="3" applyNumberFormat="1" applyFont="1" applyFill="1" applyBorder="1" applyAlignment="1">
      <alignment horizontal="center" vertical="center"/>
    </xf>
    <xf numFmtId="10" fontId="4" fillId="5" borderId="0" xfId="3" applyNumberFormat="1" applyFont="1" applyFill="1" applyBorder="1" applyAlignment="1">
      <alignment horizontal="center" vertical="center"/>
    </xf>
    <xf numFmtId="10" fontId="4" fillId="5" borderId="26" xfId="3" applyNumberFormat="1" applyFont="1" applyFill="1" applyBorder="1" applyAlignment="1">
      <alignment horizontal="center" vertical="center"/>
    </xf>
    <xf numFmtId="10" fontId="4" fillId="5" borderId="9" xfId="3" applyNumberFormat="1" applyFont="1" applyFill="1" applyBorder="1" applyAlignment="1">
      <alignment horizontal="center" vertical="center"/>
    </xf>
    <xf numFmtId="10" fontId="4" fillId="5" borderId="2" xfId="3" applyNumberFormat="1" applyFont="1" applyFill="1" applyBorder="1" applyAlignment="1">
      <alignment horizontal="center" vertical="center"/>
    </xf>
    <xf numFmtId="10" fontId="4" fillId="5" borderId="10" xfId="3" applyNumberFormat="1" applyFont="1" applyFill="1" applyBorder="1" applyAlignment="1">
      <alignment horizontal="center" vertical="center"/>
    </xf>
    <xf numFmtId="164" fontId="4" fillId="5" borderId="18" xfId="3" applyNumberFormat="1" applyFont="1" applyFill="1" applyBorder="1" applyAlignment="1">
      <alignment horizontal="center" vertical="center"/>
    </xf>
    <xf numFmtId="164" fontId="4" fillId="5" borderId="23" xfId="3" applyNumberFormat="1" applyFont="1" applyFill="1" applyBorder="1" applyAlignment="1">
      <alignment horizontal="center" vertical="center"/>
    </xf>
    <xf numFmtId="164" fontId="4" fillId="5" borderId="30" xfId="3" applyNumberFormat="1" applyFont="1" applyFill="1" applyBorder="1" applyAlignment="1">
      <alignment horizontal="center" vertical="center"/>
    </xf>
    <xf numFmtId="10" fontId="4" fillId="5" borderId="31" xfId="3" applyNumberFormat="1" applyFont="1" applyFill="1" applyBorder="1" applyAlignment="1">
      <alignment horizontal="center" vertical="center"/>
    </xf>
    <xf numFmtId="164" fontId="4" fillId="5" borderId="18" xfId="0" applyNumberFormat="1" applyFont="1" applyFill="1" applyBorder="1" applyAlignment="1">
      <alignment horizontal="center" vertical="center"/>
    </xf>
    <xf numFmtId="164" fontId="4" fillId="5" borderId="31" xfId="0" applyNumberFormat="1" applyFont="1" applyFill="1" applyBorder="1" applyAlignment="1">
      <alignment horizontal="center" vertical="center"/>
    </xf>
    <xf numFmtId="43" fontId="4" fillId="5" borderId="31" xfId="1" applyFont="1" applyFill="1" applyBorder="1" applyAlignment="1">
      <alignment horizontal="center" vertical="center"/>
    </xf>
    <xf numFmtId="43" fontId="4" fillId="5" borderId="25" xfId="1" applyFont="1" applyFill="1" applyBorder="1" applyAlignment="1">
      <alignment horizontal="center" vertical="center"/>
    </xf>
    <xf numFmtId="43" fontId="4" fillId="5" borderId="32" xfId="1" applyFont="1" applyFill="1" applyBorder="1" applyAlignment="1">
      <alignment horizontal="center" vertical="center"/>
    </xf>
    <xf numFmtId="10" fontId="4" fillId="5" borderId="12" xfId="3" applyNumberFormat="1" applyFont="1" applyFill="1" applyBorder="1" applyAlignment="1">
      <alignment horizontal="center" vertical="center"/>
    </xf>
    <xf numFmtId="43" fontId="4" fillId="5" borderId="12" xfId="1" applyFont="1" applyFill="1" applyBorder="1" applyAlignment="1">
      <alignment horizontal="center" vertical="center"/>
    </xf>
    <xf numFmtId="43" fontId="4" fillId="5" borderId="22" xfId="1" applyFont="1" applyFill="1" applyBorder="1" applyAlignment="1">
      <alignment horizontal="center" vertical="center"/>
    </xf>
    <xf numFmtId="43" fontId="4" fillId="5" borderId="2" xfId="1" applyFont="1" applyFill="1" applyBorder="1" applyAlignment="1">
      <alignment horizontal="center" vertical="center"/>
    </xf>
    <xf numFmtId="43" fontId="4" fillId="5" borderId="10" xfId="1" applyFont="1" applyFill="1" applyBorder="1" applyAlignment="1">
      <alignment horizontal="center" vertical="center"/>
    </xf>
    <xf numFmtId="164" fontId="4" fillId="5" borderId="19" xfId="2" applyNumberFormat="1" applyFont="1" applyFill="1" applyBorder="1" applyAlignment="1">
      <alignment horizontal="center" vertical="center"/>
    </xf>
    <xf numFmtId="164" fontId="4" fillId="5" borderId="23" xfId="2" applyNumberFormat="1" applyFont="1" applyFill="1" applyBorder="1" applyAlignment="1">
      <alignment horizontal="center" vertical="center"/>
    </xf>
    <xf numFmtId="164" fontId="4" fillId="5" borderId="30" xfId="2" applyNumberFormat="1" applyFont="1" applyFill="1" applyBorder="1" applyAlignment="1">
      <alignment horizontal="center" vertical="center"/>
    </xf>
    <xf numFmtId="2" fontId="4" fillId="5" borderId="19" xfId="2" applyNumberFormat="1" applyFont="1" applyFill="1" applyBorder="1" applyAlignment="1">
      <alignment horizontal="center" vertical="center"/>
    </xf>
    <xf numFmtId="2" fontId="4" fillId="5" borderId="18" xfId="3" applyNumberFormat="1" applyFont="1" applyFill="1" applyBorder="1" applyAlignment="1">
      <alignment horizontal="center" vertical="center"/>
    </xf>
    <xf numFmtId="2" fontId="4" fillId="5" borderId="18" xfId="1" applyNumberFormat="1" applyFont="1" applyFill="1" applyBorder="1" applyAlignment="1">
      <alignment horizontal="center" vertical="center"/>
    </xf>
    <xf numFmtId="2" fontId="4" fillId="5" borderId="31" xfId="1" applyNumberFormat="1" applyFont="1" applyFill="1" applyBorder="1" applyAlignment="1">
      <alignment horizontal="center" vertical="center"/>
    </xf>
    <xf numFmtId="43" fontId="4" fillId="5" borderId="19" xfId="1" applyFont="1" applyFill="1" applyBorder="1" applyAlignment="1">
      <alignment horizontal="center" vertical="center"/>
    </xf>
    <xf numFmtId="165" fontId="4" fillId="5" borderId="18" xfId="3" applyNumberFormat="1" applyFont="1" applyFill="1" applyBorder="1" applyAlignment="1">
      <alignment horizontal="center" vertical="center"/>
    </xf>
    <xf numFmtId="165" fontId="4" fillId="5" borderId="0" xfId="3" applyNumberFormat="1" applyFont="1" applyFill="1" applyBorder="1" applyAlignment="1">
      <alignment horizontal="center" vertical="center"/>
    </xf>
    <xf numFmtId="165" fontId="4" fillId="5" borderId="23" xfId="3" applyNumberFormat="1" applyFont="1" applyFill="1" applyBorder="1" applyAlignment="1">
      <alignment horizontal="center" vertical="center"/>
    </xf>
    <xf numFmtId="165" fontId="4" fillId="5" borderId="30" xfId="3" applyNumberFormat="1" applyFont="1" applyFill="1" applyBorder="1" applyAlignment="1">
      <alignment horizontal="center" vertical="center"/>
    </xf>
    <xf numFmtId="165" fontId="4" fillId="5" borderId="31" xfId="3" applyNumberFormat="1" applyFont="1" applyFill="1" applyBorder="1" applyAlignment="1">
      <alignment horizontal="center" vertical="center"/>
    </xf>
    <xf numFmtId="164" fontId="4" fillId="5" borderId="0" xfId="3" applyNumberFormat="1" applyFont="1" applyFill="1" applyBorder="1" applyAlignment="1">
      <alignment horizontal="center" vertical="center"/>
    </xf>
    <xf numFmtId="164" fontId="4" fillId="5" borderId="25" xfId="2" applyNumberFormat="1" applyFont="1" applyFill="1" applyBorder="1" applyAlignment="1">
      <alignment horizontal="center" vertical="center"/>
    </xf>
    <xf numFmtId="164" fontId="4" fillId="5" borderId="32" xfId="2" applyNumberFormat="1" applyFont="1" applyFill="1" applyBorder="1" applyAlignment="1">
      <alignment horizontal="center" vertical="center"/>
    </xf>
    <xf numFmtId="0" fontId="3" fillId="5" borderId="6" xfId="0" applyFont="1" applyFill="1" applyBorder="1"/>
    <xf numFmtId="0" fontId="3" fillId="5" borderId="1" xfId="0" applyFont="1" applyFill="1" applyBorder="1"/>
    <xf numFmtId="0" fontId="3" fillId="5" borderId="1" xfId="0" applyFont="1" applyFill="1" applyBorder="1" applyAlignment="1">
      <alignment horizontal="center" vertical="center"/>
    </xf>
    <xf numFmtId="0" fontId="0" fillId="5" borderId="33" xfId="0" applyFill="1" applyBorder="1" applyAlignment="1">
      <alignment horizontal="center" vertical="center"/>
    </xf>
    <xf numFmtId="0" fontId="3" fillId="5" borderId="34" xfId="0" applyFont="1" applyFill="1" applyBorder="1" applyAlignment="1">
      <alignment horizontal="center" vertical="center"/>
    </xf>
    <xf numFmtId="0" fontId="13" fillId="5" borderId="4" xfId="0" applyFont="1" applyFill="1" applyBorder="1" applyAlignment="1">
      <alignment vertical="top"/>
    </xf>
    <xf numFmtId="0" fontId="13" fillId="5" borderId="5" xfId="0" applyFont="1" applyFill="1" applyBorder="1" applyAlignment="1">
      <alignment vertical="top"/>
    </xf>
    <xf numFmtId="0" fontId="15" fillId="5" borderId="8" xfId="0" applyFont="1" applyFill="1" applyBorder="1" applyAlignment="1">
      <alignment vertical="top"/>
    </xf>
    <xf numFmtId="0" fontId="13" fillId="5" borderId="8" xfId="0" applyFont="1" applyFill="1" applyBorder="1" applyAlignment="1">
      <alignment horizontal="left" vertical="top"/>
    </xf>
    <xf numFmtId="0" fontId="13" fillId="5" borderId="0" xfId="0" applyFont="1" applyFill="1" applyBorder="1" applyAlignment="1">
      <alignment vertical="top"/>
    </xf>
    <xf numFmtId="0" fontId="13" fillId="5" borderId="9" xfId="0" applyFont="1" applyFill="1" applyBorder="1" applyAlignment="1">
      <alignment vertical="top"/>
    </xf>
    <xf numFmtId="0" fontId="13" fillId="5" borderId="8" xfId="0" quotePrefix="1" applyFont="1" applyFill="1" applyBorder="1" applyAlignment="1">
      <alignment horizontal="center" vertical="top"/>
    </xf>
    <xf numFmtId="0" fontId="13" fillId="5" borderId="2" xfId="0" applyFont="1" applyFill="1" applyBorder="1" applyAlignment="1">
      <alignment horizontal="center" vertical="top" wrapText="1"/>
    </xf>
    <xf numFmtId="0" fontId="13" fillId="5" borderId="0" xfId="0" quotePrefix="1" applyFont="1" applyFill="1" applyBorder="1" applyAlignment="1">
      <alignment horizontal="center" vertical="top"/>
    </xf>
    <xf numFmtId="0" fontId="0" fillId="5" borderId="9" xfId="0" applyFill="1" applyBorder="1" applyAlignment="1">
      <alignment vertical="top"/>
    </xf>
    <xf numFmtId="0" fontId="13" fillId="5" borderId="8" xfId="0" applyFont="1" applyFill="1" applyBorder="1" applyAlignment="1">
      <alignment horizontal="center" vertical="top"/>
    </xf>
    <xf numFmtId="0" fontId="13" fillId="5" borderId="0" xfId="0" applyFont="1" applyFill="1" applyBorder="1" applyAlignment="1">
      <alignment horizontal="justify" vertical="top" wrapText="1"/>
    </xf>
    <xf numFmtId="0" fontId="13" fillId="5" borderId="0" xfId="0" applyFont="1" applyFill="1" applyBorder="1" applyAlignment="1">
      <alignment horizontal="center" vertical="top"/>
    </xf>
    <xf numFmtId="0" fontId="13" fillId="5" borderId="8" xfId="0" applyFont="1" applyFill="1" applyBorder="1" applyAlignment="1">
      <alignment vertical="top"/>
    </xf>
    <xf numFmtId="0" fontId="13" fillId="5" borderId="0" xfId="0" applyFont="1" applyFill="1" applyBorder="1" applyAlignment="1">
      <alignment horizontal="left" vertical="top"/>
    </xf>
    <xf numFmtId="0" fontId="13" fillId="5" borderId="2" xfId="0" applyFont="1" applyFill="1" applyBorder="1" applyAlignment="1">
      <alignment vertical="top" wrapText="1"/>
    </xf>
    <xf numFmtId="0" fontId="0" fillId="5" borderId="8" xfId="0" applyFill="1" applyBorder="1" applyAlignment="1">
      <alignment vertical="top"/>
    </xf>
    <xf numFmtId="0" fontId="3" fillId="5" borderId="8" xfId="0" applyFont="1" applyFill="1" applyBorder="1" applyAlignment="1">
      <alignment vertical="top"/>
    </xf>
    <xf numFmtId="0" fontId="3" fillId="5" borderId="0" xfId="0" applyFont="1" applyFill="1" applyBorder="1" applyAlignment="1">
      <alignment vertical="top"/>
    </xf>
    <xf numFmtId="0" fontId="3" fillId="5" borderId="9" xfId="0" applyFont="1" applyFill="1" applyBorder="1" applyAlignment="1">
      <alignment vertical="top"/>
    </xf>
    <xf numFmtId="0" fontId="22" fillId="5" borderId="0" xfId="0" applyFont="1" applyFill="1" applyBorder="1" applyAlignment="1">
      <alignment vertical="top"/>
    </xf>
    <xf numFmtId="0" fontId="3" fillId="5" borderId="0" xfId="0" quotePrefix="1" applyFont="1" applyFill="1" applyBorder="1" applyAlignment="1">
      <alignment vertical="top"/>
    </xf>
    <xf numFmtId="0" fontId="3" fillId="5" borderId="0" xfId="0" applyFont="1" applyFill="1" applyBorder="1" applyAlignment="1">
      <alignment horizontal="justify" vertical="top" wrapText="1"/>
    </xf>
    <xf numFmtId="0" fontId="3" fillId="5" borderId="9" xfId="0" applyFont="1" applyFill="1" applyBorder="1" applyAlignment="1">
      <alignment horizontal="justify" vertical="top" wrapText="1"/>
    </xf>
    <xf numFmtId="0" fontId="0" fillId="5" borderId="0" xfId="0" applyFill="1" applyBorder="1" applyAlignment="1">
      <alignment vertical="top"/>
    </xf>
    <xf numFmtId="0" fontId="0" fillId="5" borderId="9" xfId="0" applyFont="1" applyFill="1" applyBorder="1" applyAlignment="1">
      <alignment vertical="top"/>
    </xf>
    <xf numFmtId="0" fontId="3" fillId="5" borderId="8" xfId="0" quotePrefix="1" applyFont="1" applyFill="1" applyBorder="1" applyAlignment="1">
      <alignment vertical="top"/>
    </xf>
    <xf numFmtId="0" fontId="3" fillId="5" borderId="2" xfId="0" applyFont="1" applyFill="1" applyBorder="1" applyAlignment="1">
      <alignment vertical="top" wrapText="1"/>
    </xf>
    <xf numFmtId="0" fontId="3" fillId="5" borderId="12" xfId="0" applyFont="1" applyFill="1" applyBorder="1" applyAlignment="1">
      <alignment horizontal="justify" vertical="top" wrapText="1"/>
    </xf>
    <xf numFmtId="0" fontId="3" fillId="5" borderId="2" xfId="0" applyFont="1" applyFill="1" applyBorder="1" applyAlignment="1">
      <alignment horizontal="left" vertical="top" wrapText="1"/>
    </xf>
    <xf numFmtId="0" fontId="3" fillId="5" borderId="9" xfId="0" applyFont="1" applyFill="1" applyBorder="1" applyAlignment="1">
      <alignment vertical="top" wrapText="1"/>
    </xf>
    <xf numFmtId="0" fontId="3" fillId="5" borderId="6" xfId="0" applyFont="1" applyFill="1" applyBorder="1" applyAlignment="1">
      <alignment vertical="top"/>
    </xf>
    <xf numFmtId="0" fontId="3" fillId="5" borderId="1" xfId="0" applyFont="1" applyFill="1" applyBorder="1" applyAlignment="1">
      <alignment vertical="top" wrapText="1"/>
    </xf>
    <xf numFmtId="0" fontId="3" fillId="5" borderId="1" xfId="0" quotePrefix="1" applyFont="1" applyFill="1" applyBorder="1" applyAlignment="1">
      <alignment vertical="top"/>
    </xf>
    <xf numFmtId="0" fontId="3" fillId="5" borderId="7" xfId="0" applyFont="1" applyFill="1" applyBorder="1" applyAlignment="1">
      <alignment vertical="top" wrapText="1"/>
    </xf>
    <xf numFmtId="0" fontId="13" fillId="5" borderId="0" xfId="0" applyFont="1" applyFill="1" applyBorder="1" applyAlignment="1">
      <alignment vertical="center"/>
    </xf>
    <xf numFmtId="0" fontId="13" fillId="5" borderId="2" xfId="0" applyFont="1" applyFill="1" applyBorder="1" applyAlignment="1">
      <alignment horizontal="left" vertical="center"/>
    </xf>
    <xf numFmtId="0" fontId="13" fillId="5" borderId="0" xfId="0" quotePrefix="1" applyFont="1" applyFill="1" applyBorder="1" applyAlignment="1">
      <alignment horizontal="center" vertical="center"/>
    </xf>
    <xf numFmtId="0" fontId="13" fillId="5" borderId="0" xfId="0" applyFont="1" applyFill="1" applyBorder="1" applyAlignment="1">
      <alignment horizontal="justify" vertical="center" wrapText="1"/>
    </xf>
    <xf numFmtId="0" fontId="13" fillId="5" borderId="0" xfId="0" applyFont="1" applyFill="1" applyBorder="1" applyAlignment="1">
      <alignment horizontal="center" vertical="center"/>
    </xf>
    <xf numFmtId="0" fontId="13" fillId="5" borderId="0" xfId="0" applyFont="1" applyFill="1" applyBorder="1" applyAlignment="1">
      <alignment horizontal="left" vertical="center"/>
    </xf>
    <xf numFmtId="0" fontId="3" fillId="5" borderId="2" xfId="0" applyFont="1" applyFill="1" applyBorder="1" applyAlignment="1">
      <alignment vertical="center"/>
    </xf>
    <xf numFmtId="0" fontId="3" fillId="5" borderId="0" xfId="0" applyFont="1" applyFill="1" applyBorder="1" applyAlignment="1">
      <alignment vertical="center"/>
    </xf>
    <xf numFmtId="0" fontId="3" fillId="5" borderId="2" xfId="0" quotePrefix="1" applyFont="1" applyFill="1" applyBorder="1" applyAlignment="1">
      <alignment horizontal="left" vertical="center" wrapText="1"/>
    </xf>
    <xf numFmtId="0" fontId="3" fillId="5" borderId="0" xfId="0" quotePrefix="1" applyFont="1" applyFill="1" applyBorder="1" applyAlignment="1">
      <alignment vertical="center"/>
    </xf>
    <xf numFmtId="0" fontId="3" fillId="5" borderId="0" xfId="0" applyFont="1" applyFill="1" applyBorder="1" applyAlignment="1">
      <alignment horizontal="justify" vertical="center" wrapText="1"/>
    </xf>
    <xf numFmtId="0" fontId="0" fillId="5" borderId="0" xfId="0" applyFill="1" applyBorder="1" applyAlignment="1">
      <alignment vertical="center"/>
    </xf>
    <xf numFmtId="0" fontId="3" fillId="5" borderId="2" xfId="0" applyFont="1" applyFill="1" applyBorder="1" applyAlignment="1">
      <alignment horizontal="left" vertical="center" wrapText="1"/>
    </xf>
    <xf numFmtId="0" fontId="3" fillId="5" borderId="0" xfId="0" applyFont="1" applyFill="1" applyBorder="1" applyAlignment="1">
      <alignment vertical="center" wrapText="1"/>
    </xf>
    <xf numFmtId="0" fontId="0" fillId="6" borderId="0" xfId="0" applyFill="1"/>
    <xf numFmtId="0" fontId="29" fillId="6" borderId="2" xfId="0" applyFont="1" applyFill="1" applyBorder="1" applyAlignment="1">
      <alignment horizontal="centerContinuous"/>
    </xf>
    <xf numFmtId="0" fontId="30" fillId="6" borderId="2" xfId="0" applyFont="1" applyFill="1" applyBorder="1" applyAlignment="1">
      <alignment horizontal="centerContinuous"/>
    </xf>
    <xf numFmtId="0" fontId="33" fillId="6" borderId="35" xfId="0" applyFont="1" applyFill="1" applyBorder="1" applyAlignment="1">
      <alignment horizontal="centerContinuous"/>
    </xf>
    <xf numFmtId="0" fontId="18" fillId="6" borderId="36" xfId="0" applyFont="1" applyFill="1" applyBorder="1" applyAlignment="1">
      <alignment horizontal="centerContinuous"/>
    </xf>
    <xf numFmtId="0" fontId="18" fillId="6" borderId="37" xfId="0" applyFont="1" applyFill="1" applyBorder="1" applyAlignment="1">
      <alignment horizontal="centerContinuous"/>
    </xf>
    <xf numFmtId="0" fontId="6" fillId="6" borderId="3" xfId="0" applyFont="1" applyFill="1" applyBorder="1" applyAlignment="1" applyProtection="1">
      <alignment horizontal="centerContinuous" vertical="center"/>
      <protection locked="0"/>
    </xf>
    <xf numFmtId="0" fontId="4" fillId="6" borderId="28" xfId="0" applyFont="1" applyFill="1" applyBorder="1" applyAlignment="1" applyProtection="1">
      <alignment horizontal="centerContinuous" vertical="center"/>
      <protection locked="0"/>
    </xf>
    <xf numFmtId="0" fontId="4" fillId="6" borderId="4" xfId="0" applyFont="1" applyFill="1" applyBorder="1" applyAlignment="1" applyProtection="1">
      <alignment horizontal="centerContinuous" vertical="center"/>
      <protection locked="0"/>
    </xf>
    <xf numFmtId="0" fontId="4" fillId="6" borderId="5" xfId="0" applyFont="1" applyFill="1" applyBorder="1" applyAlignment="1" applyProtection="1">
      <alignment horizontal="centerContinuous" vertical="center"/>
      <protection locked="0"/>
    </xf>
    <xf numFmtId="0" fontId="7" fillId="6" borderId="6" xfId="0" applyFont="1" applyFill="1" applyBorder="1" applyAlignment="1" applyProtection="1">
      <alignment horizontal="centerContinuous" vertical="center"/>
      <protection locked="0"/>
    </xf>
    <xf numFmtId="0" fontId="4" fillId="6" borderId="27" xfId="0" applyFont="1" applyFill="1" applyBorder="1" applyAlignment="1" applyProtection="1">
      <alignment horizontal="centerContinuous" vertical="center"/>
      <protection locked="0"/>
    </xf>
    <xf numFmtId="0" fontId="4" fillId="6" borderId="1" xfId="0" applyFont="1" applyFill="1" applyBorder="1" applyAlignment="1" applyProtection="1">
      <alignment horizontal="centerContinuous" vertical="center"/>
      <protection locked="0"/>
    </xf>
    <xf numFmtId="0" fontId="4" fillId="6" borderId="7" xfId="0" applyFont="1" applyFill="1" applyBorder="1" applyAlignment="1" applyProtection="1">
      <alignment horizontal="centerContinuous" vertical="center"/>
      <protection locked="0"/>
    </xf>
    <xf numFmtId="0" fontId="6" fillId="6" borderId="3" xfId="0" applyFont="1" applyFill="1" applyBorder="1" applyAlignment="1">
      <alignment horizontal="centerContinuous" vertical="center"/>
    </xf>
    <xf numFmtId="0" fontId="4" fillId="6" borderId="28" xfId="0" applyFont="1" applyFill="1" applyBorder="1" applyAlignment="1">
      <alignment horizontal="centerContinuous" vertical="center"/>
    </xf>
    <xf numFmtId="0" fontId="4" fillId="6" borderId="4" xfId="0" applyFont="1" applyFill="1" applyBorder="1" applyAlignment="1">
      <alignment horizontal="centerContinuous" vertical="center"/>
    </xf>
    <xf numFmtId="0" fontId="4" fillId="6" borderId="5" xfId="0" applyFont="1" applyFill="1" applyBorder="1" applyAlignment="1">
      <alignment horizontal="centerContinuous" vertical="center"/>
    </xf>
    <xf numFmtId="0" fontId="7" fillId="6" borderId="6" xfId="0" applyFont="1" applyFill="1" applyBorder="1" applyAlignment="1">
      <alignment horizontal="centerContinuous" vertical="center"/>
    </xf>
    <xf numFmtId="0" fontId="4" fillId="6" borderId="27" xfId="0" applyFont="1" applyFill="1" applyBorder="1" applyAlignment="1">
      <alignment horizontal="centerContinuous" vertical="center"/>
    </xf>
    <xf numFmtId="0" fontId="4" fillId="6" borderId="1" xfId="0" applyFont="1" applyFill="1" applyBorder="1" applyAlignment="1">
      <alignment horizontal="centerContinuous" vertical="center"/>
    </xf>
    <xf numFmtId="0" fontId="4" fillId="6" borderId="7" xfId="0" applyFont="1" applyFill="1" applyBorder="1" applyAlignment="1">
      <alignment horizontal="centerContinuous" vertical="center"/>
    </xf>
    <xf numFmtId="0" fontId="19" fillId="6" borderId="0" xfId="0" applyFont="1" applyFill="1" applyBorder="1"/>
    <xf numFmtId="0" fontId="13" fillId="6" borderId="0" xfId="0" applyFont="1" applyFill="1" applyBorder="1" applyAlignment="1">
      <alignment horizontal="left" vertical="top"/>
    </xf>
    <xf numFmtId="0" fontId="3" fillId="6" borderId="0" xfId="0" applyFont="1" applyFill="1" applyBorder="1" applyAlignment="1">
      <alignment vertical="top"/>
    </xf>
    <xf numFmtId="0" fontId="3" fillId="5" borderId="0" xfId="0" quotePrefix="1" applyFont="1" applyFill="1" applyBorder="1" applyAlignment="1">
      <alignment horizontal="left" vertical="top" wrapText="1"/>
    </xf>
    <xf numFmtId="0" fontId="3" fillId="5" borderId="9" xfId="0" quotePrefix="1" applyFont="1" applyFill="1" applyBorder="1" applyAlignment="1">
      <alignment horizontal="left" vertical="top" wrapText="1"/>
    </xf>
    <xf numFmtId="0" fontId="13" fillId="6" borderId="0" xfId="0" applyFont="1" applyFill="1" applyBorder="1" applyAlignment="1">
      <alignment horizontal="left" vertical="center"/>
    </xf>
    <xf numFmtId="0" fontId="3" fillId="6" borderId="0" xfId="0" applyFont="1" applyFill="1" applyBorder="1" applyAlignment="1">
      <alignment vertical="center"/>
    </xf>
    <xf numFmtId="0" fontId="3" fillId="5" borderId="0" xfId="0" quotePrefix="1" applyFont="1" applyFill="1" applyBorder="1" applyAlignment="1">
      <alignment horizontal="left" vertical="center" wrapText="1"/>
    </xf>
    <xf numFmtId="0" fontId="13" fillId="6" borderId="4" xfId="0" applyFont="1" applyFill="1" applyBorder="1" applyAlignment="1">
      <alignment vertical="center"/>
    </xf>
    <xf numFmtId="0" fontId="13" fillId="5" borderId="4" xfId="0" applyFont="1" applyFill="1" applyBorder="1" applyAlignment="1">
      <alignment vertical="center"/>
    </xf>
    <xf numFmtId="0" fontId="13" fillId="5" borderId="5" xfId="0" applyFont="1" applyFill="1" applyBorder="1" applyAlignment="1">
      <alignment vertical="center"/>
    </xf>
    <xf numFmtId="0" fontId="15" fillId="5" borderId="8" xfId="0" applyFont="1" applyFill="1" applyBorder="1" applyAlignment="1">
      <alignment vertical="center"/>
    </xf>
    <xf numFmtId="0" fontId="13" fillId="5" borderId="8" xfId="0" applyFont="1" applyFill="1" applyBorder="1" applyAlignment="1">
      <alignment horizontal="left" vertical="center"/>
    </xf>
    <xf numFmtId="0" fontId="13" fillId="5" borderId="9" xfId="0" applyFont="1" applyFill="1" applyBorder="1" applyAlignment="1">
      <alignment vertical="center"/>
    </xf>
    <xf numFmtId="0" fontId="13" fillId="5" borderId="8" xfId="0" quotePrefix="1" applyFont="1" applyFill="1" applyBorder="1" applyAlignment="1">
      <alignment horizontal="center" vertical="center"/>
    </xf>
    <xf numFmtId="0" fontId="13" fillId="5" borderId="10" xfId="0" quotePrefix="1" applyFont="1" applyFill="1" applyBorder="1" applyAlignment="1">
      <alignment horizontal="center" vertical="center" wrapText="1"/>
    </xf>
    <xf numFmtId="0" fontId="13" fillId="5" borderId="8" xfId="0" applyFont="1" applyFill="1" applyBorder="1" applyAlignment="1">
      <alignment horizontal="center" vertical="center"/>
    </xf>
    <xf numFmtId="0" fontId="13" fillId="5" borderId="9" xfId="0" applyFont="1" applyFill="1" applyBorder="1" applyAlignment="1">
      <alignment horizontal="justify" vertical="center" wrapText="1"/>
    </xf>
    <xf numFmtId="0" fontId="13" fillId="5" borderId="8" xfId="0" applyFont="1" applyFill="1" applyBorder="1" applyAlignment="1">
      <alignment vertical="center"/>
    </xf>
    <xf numFmtId="0" fontId="13" fillId="5" borderId="9" xfId="0" applyFont="1" applyFill="1" applyBorder="1" applyAlignment="1">
      <alignment horizontal="left" vertical="center"/>
    </xf>
    <xf numFmtId="0" fontId="13" fillId="5" borderId="10" xfId="0" applyFont="1" applyFill="1" applyBorder="1" applyAlignment="1">
      <alignment vertical="center" wrapText="1"/>
    </xf>
    <xf numFmtId="0" fontId="3" fillId="5" borderId="8" xfId="0" applyFont="1" applyFill="1" applyBorder="1" applyAlignment="1">
      <alignment vertical="center"/>
    </xf>
    <xf numFmtId="0" fontId="3" fillId="5" borderId="9" xfId="0" applyFont="1" applyFill="1" applyBorder="1" applyAlignment="1">
      <alignment vertical="center"/>
    </xf>
    <xf numFmtId="0" fontId="0" fillId="5" borderId="8" xfId="0" applyFill="1" applyBorder="1" applyAlignment="1">
      <alignment vertical="center"/>
    </xf>
    <xf numFmtId="0" fontId="3" fillId="5" borderId="8" xfId="0" quotePrefix="1" applyFont="1" applyFill="1" applyBorder="1" applyAlignment="1">
      <alignment vertical="center"/>
    </xf>
    <xf numFmtId="0" fontId="3" fillId="5" borderId="10" xfId="0" applyFont="1" applyFill="1" applyBorder="1" applyAlignment="1">
      <alignment vertical="center" wrapText="1"/>
    </xf>
    <xf numFmtId="0" fontId="3" fillId="5" borderId="9" xfId="0" applyFont="1" applyFill="1" applyBorder="1" applyAlignment="1">
      <alignment horizontal="justify" vertical="center" wrapText="1"/>
    </xf>
    <xf numFmtId="0" fontId="0" fillId="5" borderId="9" xfId="0" applyFont="1" applyFill="1" applyBorder="1" applyAlignment="1">
      <alignment vertical="center"/>
    </xf>
    <xf numFmtId="0" fontId="3" fillId="5" borderId="9" xfId="0" quotePrefix="1" applyFont="1" applyFill="1" applyBorder="1" applyAlignment="1">
      <alignment vertical="center"/>
    </xf>
    <xf numFmtId="0" fontId="0" fillId="5" borderId="9" xfId="0" applyFill="1" applyBorder="1" applyAlignment="1">
      <alignment vertical="center"/>
    </xf>
    <xf numFmtId="0" fontId="3" fillId="5" borderId="9" xfId="0" applyFont="1" applyFill="1" applyBorder="1" applyAlignment="1">
      <alignment vertical="center" wrapText="1"/>
    </xf>
    <xf numFmtId="0" fontId="0" fillId="5" borderId="6" xfId="0" applyFill="1" applyBorder="1" applyAlignment="1">
      <alignment vertical="center"/>
    </xf>
    <xf numFmtId="0" fontId="3" fillId="5" borderId="1" xfId="0" applyFont="1" applyFill="1" applyBorder="1" applyAlignment="1">
      <alignment horizontal="justify" vertical="center" wrapText="1"/>
    </xf>
    <xf numFmtId="0" fontId="0" fillId="5" borderId="1" xfId="0" applyFill="1" applyBorder="1" applyAlignment="1">
      <alignment vertical="center"/>
    </xf>
    <xf numFmtId="0" fontId="0" fillId="5" borderId="7" xfId="0" applyFill="1" applyBorder="1" applyAlignment="1">
      <alignment vertical="center"/>
    </xf>
    <xf numFmtId="0" fontId="0" fillId="6" borderId="3" xfId="0" applyFill="1" applyBorder="1" applyAlignment="1">
      <alignment vertical="center"/>
    </xf>
    <xf numFmtId="0" fontId="0" fillId="6" borderId="4" xfId="0" applyFill="1" applyBorder="1" applyAlignment="1">
      <alignment vertical="center"/>
    </xf>
    <xf numFmtId="0" fontId="0" fillId="6" borderId="5" xfId="0" applyFill="1" applyBorder="1" applyAlignment="1">
      <alignment vertical="center"/>
    </xf>
    <xf numFmtId="0" fontId="0" fillId="6" borderId="8" xfId="0" applyFill="1" applyBorder="1" applyAlignment="1">
      <alignment vertical="center"/>
    </xf>
    <xf numFmtId="0" fontId="0" fillId="6" borderId="0" xfId="0" applyFill="1" applyBorder="1" applyAlignment="1">
      <alignment vertical="center"/>
    </xf>
    <xf numFmtId="0" fontId="0" fillId="6" borderId="9" xfId="0" applyFill="1" applyBorder="1" applyAlignment="1">
      <alignment vertical="center"/>
    </xf>
    <xf numFmtId="0" fontId="3" fillId="5" borderId="6" xfId="0" applyFont="1" applyFill="1" applyBorder="1" applyAlignment="1">
      <alignment vertical="center"/>
    </xf>
    <xf numFmtId="0" fontId="3" fillId="5" borderId="1" xfId="0" applyFont="1" applyFill="1" applyBorder="1" applyAlignment="1">
      <alignment vertical="center"/>
    </xf>
    <xf numFmtId="0" fontId="3" fillId="5" borderId="7" xfId="0" applyFont="1" applyFill="1" applyBorder="1" applyAlignment="1">
      <alignment horizontal="justify" vertical="center" wrapText="1"/>
    </xf>
    <xf numFmtId="0" fontId="3" fillId="6" borderId="4" xfId="0" applyFont="1" applyFill="1" applyBorder="1" applyAlignment="1">
      <alignment vertical="center"/>
    </xf>
    <xf numFmtId="0" fontId="0" fillId="5" borderId="4" xfId="0" applyFill="1" applyBorder="1" applyAlignment="1">
      <alignment vertical="center"/>
    </xf>
    <xf numFmtId="0" fontId="0" fillId="5" borderId="5" xfId="0" applyFont="1" applyFill="1" applyBorder="1" applyAlignment="1">
      <alignment vertical="center"/>
    </xf>
    <xf numFmtId="0" fontId="0" fillId="6" borderId="3" xfId="0" applyFill="1" applyBorder="1" applyAlignment="1">
      <alignment vertical="top"/>
    </xf>
    <xf numFmtId="0" fontId="0" fillId="6" borderId="4" xfId="0" applyFill="1" applyBorder="1" applyAlignment="1">
      <alignment vertical="top"/>
    </xf>
    <xf numFmtId="0" fontId="0" fillId="6" borderId="5" xfId="0" applyFill="1" applyBorder="1" applyAlignment="1">
      <alignment vertical="top"/>
    </xf>
    <xf numFmtId="0" fontId="0" fillId="6" borderId="6" xfId="0" applyFill="1" applyBorder="1" applyAlignment="1">
      <alignment vertical="top"/>
    </xf>
    <xf numFmtId="0" fontId="0" fillId="6" borderId="1" xfId="0" applyFill="1" applyBorder="1" applyAlignment="1">
      <alignment vertical="top"/>
    </xf>
    <xf numFmtId="0" fontId="0" fillId="6" borderId="7" xfId="0" applyFill="1" applyBorder="1" applyAlignment="1">
      <alignment vertical="top"/>
    </xf>
    <xf numFmtId="167" fontId="4" fillId="7" borderId="18" xfId="2" applyNumberFormat="1" applyFont="1" applyFill="1" applyBorder="1" applyAlignment="1" applyProtection="1">
      <alignment horizontal="center"/>
      <protection locked="0"/>
    </xf>
    <xf numFmtId="164" fontId="4" fillId="7" borderId="18" xfId="2" applyNumberFormat="1" applyFont="1" applyFill="1" applyBorder="1" applyProtection="1">
      <protection locked="0"/>
    </xf>
    <xf numFmtId="164" fontId="4" fillId="5" borderId="18" xfId="2" applyNumberFormat="1" applyFont="1" applyFill="1" applyBorder="1"/>
    <xf numFmtId="0" fontId="5" fillId="5" borderId="26" xfId="0" applyFont="1" applyFill="1" applyBorder="1"/>
    <xf numFmtId="0" fontId="4" fillId="5" borderId="24" xfId="0" applyFont="1" applyFill="1" applyBorder="1"/>
    <xf numFmtId="0" fontId="4" fillId="5" borderId="29" xfId="0" applyFont="1" applyFill="1" applyBorder="1"/>
    <xf numFmtId="164" fontId="4" fillId="7" borderId="18" xfId="2" applyNumberFormat="1" applyFont="1" applyFill="1" applyBorder="1" applyAlignment="1" applyProtection="1">
      <alignment vertical="center"/>
      <protection locked="0"/>
    </xf>
    <xf numFmtId="164" fontId="4" fillId="5" borderId="18" xfId="2" applyNumberFormat="1" applyFont="1" applyFill="1" applyBorder="1" applyProtection="1"/>
    <xf numFmtId="0" fontId="4" fillId="7" borderId="18" xfId="0" applyFont="1" applyFill="1" applyBorder="1" applyProtection="1">
      <protection locked="0"/>
    </xf>
    <xf numFmtId="0" fontId="4" fillId="5" borderId="24" xfId="0" quotePrefix="1" applyFont="1" applyFill="1" applyBorder="1" applyAlignment="1">
      <alignment horizontal="left" vertical="center"/>
    </xf>
    <xf numFmtId="0" fontId="31" fillId="6" borderId="26" xfId="0" applyFont="1" applyFill="1" applyBorder="1"/>
    <xf numFmtId="0" fontId="32" fillId="6" borderId="24" xfId="0" applyFont="1" applyFill="1" applyBorder="1"/>
    <xf numFmtId="0" fontId="4" fillId="6" borderId="29" xfId="0" applyFont="1" applyFill="1" applyBorder="1"/>
    <xf numFmtId="0" fontId="32" fillId="6" borderId="29" xfId="0" applyFont="1" applyFill="1" applyBorder="1"/>
    <xf numFmtId="0" fontId="0" fillId="5" borderId="0" xfId="0" applyFill="1" applyBorder="1" applyAlignment="1">
      <alignment horizontal="centerContinuous"/>
    </xf>
    <xf numFmtId="0" fontId="23" fillId="0" borderId="0" xfId="0" applyFont="1" applyFill="1" applyBorder="1" applyAlignment="1">
      <alignment horizontal="left"/>
    </xf>
    <xf numFmtId="0" fontId="0" fillId="5" borderId="0" xfId="0" applyFill="1" applyAlignment="1">
      <alignment horizontal="right" wrapText="1"/>
    </xf>
    <xf numFmtId="0" fontId="0" fillId="5" borderId="0" xfId="0" applyFill="1" applyAlignment="1">
      <alignment horizontal="center" wrapText="1"/>
    </xf>
    <xf numFmtId="0" fontId="3" fillId="5" borderId="0" xfId="0" applyFont="1" applyFill="1" applyAlignment="1">
      <alignment wrapText="1"/>
    </xf>
    <xf numFmtId="0" fontId="0" fillId="6" borderId="0" xfId="0" applyFill="1" applyAlignment="1">
      <alignment horizontal="center"/>
    </xf>
    <xf numFmtId="0" fontId="6" fillId="6" borderId="26" xfId="0" applyFont="1" applyFill="1" applyBorder="1" applyAlignment="1" applyProtection="1">
      <alignment horizontal="center"/>
      <protection locked="0"/>
    </xf>
    <xf numFmtId="0" fontId="6" fillId="6" borderId="24" xfId="0" applyFont="1" applyFill="1" applyBorder="1" applyAlignment="1" applyProtection="1">
      <alignment horizontal="center"/>
      <protection locked="0"/>
    </xf>
    <xf numFmtId="0" fontId="6" fillId="6" borderId="29" xfId="0" applyFont="1" applyFill="1" applyBorder="1" applyAlignment="1" applyProtection="1">
      <alignment horizontal="center"/>
      <protection locked="0"/>
    </xf>
    <xf numFmtId="0" fontId="23" fillId="7" borderId="33" xfId="0" applyFont="1" applyFill="1" applyBorder="1" applyAlignment="1">
      <alignment horizontal="left"/>
    </xf>
    <xf numFmtId="0" fontId="23" fillId="7" borderId="4" xfId="0" applyFont="1" applyFill="1" applyBorder="1" applyAlignment="1">
      <alignment horizontal="left"/>
    </xf>
    <xf numFmtId="0" fontId="0" fillId="7" borderId="4" xfId="0" applyFill="1" applyBorder="1" applyAlignment="1"/>
    <xf numFmtId="0" fontId="3" fillId="5" borderId="0" xfId="0" applyFont="1" applyFill="1" applyBorder="1" applyAlignment="1">
      <alignment horizontal="left" vertical="top" wrapText="1"/>
    </xf>
    <xf numFmtId="0" fontId="0" fillId="5" borderId="0" xfId="0" applyFont="1" applyFill="1" applyBorder="1" applyAlignment="1">
      <alignment vertical="top" wrapText="1"/>
    </xf>
    <xf numFmtId="0" fontId="0" fillId="5" borderId="9" xfId="0" applyFont="1" applyFill="1" applyBorder="1" applyAlignment="1">
      <alignment vertical="top" wrapText="1"/>
    </xf>
    <xf numFmtId="0" fontId="3" fillId="5" borderId="0" xfId="0" applyFont="1" applyFill="1" applyBorder="1" applyAlignment="1">
      <alignment vertical="top" wrapText="1"/>
    </xf>
    <xf numFmtId="0" fontId="3" fillId="5" borderId="9" xfId="0" applyFont="1" applyFill="1" applyBorder="1" applyAlignment="1">
      <alignment vertical="top" wrapText="1"/>
    </xf>
    <xf numFmtId="0" fontId="0" fillId="5" borderId="0" xfId="0" applyFill="1" applyBorder="1" applyAlignment="1">
      <alignment vertical="top" wrapText="1"/>
    </xf>
    <xf numFmtId="0" fontId="0" fillId="5" borderId="9" xfId="0" applyFill="1" applyBorder="1" applyAlignment="1">
      <alignment vertical="top" wrapText="1"/>
    </xf>
    <xf numFmtId="0" fontId="13" fillId="5" borderId="0" xfId="0" applyFont="1" applyFill="1" applyBorder="1" applyAlignment="1">
      <alignment horizontal="left" vertical="center" wrapText="1"/>
    </xf>
    <xf numFmtId="0" fontId="15" fillId="5" borderId="0" xfId="0" applyFont="1" applyFill="1" applyBorder="1" applyAlignment="1">
      <alignment vertical="center" wrapText="1"/>
    </xf>
    <xf numFmtId="0" fontId="15" fillId="5" borderId="9" xfId="0" applyFont="1" applyFill="1" applyBorder="1" applyAlignment="1">
      <alignment vertical="center" wrapText="1"/>
    </xf>
    <xf numFmtId="0" fontId="13" fillId="5" borderId="0" xfId="0" applyFont="1" applyFill="1" applyBorder="1" applyAlignment="1">
      <alignment vertical="center" wrapText="1"/>
    </xf>
    <xf numFmtId="0" fontId="3" fillId="5" borderId="0" xfId="0" applyFont="1" applyFill="1" applyBorder="1" applyAlignment="1">
      <alignment vertical="center" wrapText="1"/>
    </xf>
    <xf numFmtId="0" fontId="3" fillId="5" borderId="9" xfId="0" applyFont="1" applyFill="1" applyBorder="1" applyAlignment="1">
      <alignment vertical="center" wrapText="1"/>
    </xf>
    <xf numFmtId="0" fontId="0" fillId="5" borderId="0" xfId="0" applyFill="1" applyBorder="1" applyAlignment="1">
      <alignment vertical="center" wrapText="1"/>
    </xf>
    <xf numFmtId="0" fontId="0" fillId="5" borderId="9" xfId="0" applyFill="1" applyBorder="1" applyAlignment="1">
      <alignment vertical="center" wrapText="1"/>
    </xf>
    <xf numFmtId="0" fontId="3" fillId="5" borderId="0" xfId="0" quotePrefix="1" applyFont="1" applyFill="1" applyBorder="1" applyAlignment="1">
      <alignment horizontal="left" vertical="top" wrapText="1"/>
    </xf>
    <xf numFmtId="0" fontId="3" fillId="5" borderId="9" xfId="0" quotePrefix="1" applyFont="1" applyFill="1" applyBorder="1" applyAlignment="1">
      <alignment horizontal="left" vertical="top" wrapText="1"/>
    </xf>
    <xf numFmtId="0" fontId="34" fillId="6" borderId="2" xfId="0" applyFont="1" applyFill="1" applyBorder="1" applyAlignment="1">
      <alignment horizontal="centerContinuous"/>
    </xf>
    <xf numFmtId="0" fontId="34" fillId="5" borderId="0" xfId="0" applyFont="1" applyFill="1"/>
    <xf numFmtId="0" fontId="35" fillId="5" borderId="0" xfId="0" applyFont="1" applyFill="1" applyBorder="1" applyAlignment="1">
      <alignment horizontal="left" vertical="top"/>
    </xf>
    <xf numFmtId="0" fontId="36" fillId="6" borderId="36" xfId="0" applyFont="1" applyFill="1" applyBorder="1" applyAlignment="1">
      <alignment horizontal="centerContinuous"/>
    </xf>
    <xf numFmtId="0" fontId="37" fillId="5" borderId="0" xfId="0" applyFont="1" applyFill="1" applyBorder="1"/>
    <xf numFmtId="0" fontId="38" fillId="5" borderId="8" xfId="0" applyFont="1" applyFill="1" applyBorder="1"/>
    <xf numFmtId="0" fontId="38" fillId="5" borderId="3" xfId="0" applyFont="1" applyFill="1" applyBorder="1"/>
    <xf numFmtId="0" fontId="39" fillId="5" borderId="8" xfId="0" applyFont="1" applyFill="1" applyBorder="1"/>
    <xf numFmtId="0" fontId="40" fillId="5" borderId="0" xfId="0" applyFont="1" applyFill="1" applyBorder="1"/>
    <xf numFmtId="0" fontId="41" fillId="6" borderId="1" xfId="0" applyFont="1" applyFill="1" applyBorder="1" applyAlignment="1" applyProtection="1">
      <alignment horizontal="centerContinuous" vertical="center"/>
      <protection locked="0"/>
    </xf>
    <xf numFmtId="0" fontId="3" fillId="6" borderId="1" xfId="0" applyFont="1" applyFill="1" applyBorder="1" applyAlignment="1" applyProtection="1">
      <alignment horizontal="centerContinuous" vertical="center"/>
      <protection locked="0"/>
    </xf>
    <xf numFmtId="0" fontId="42" fillId="5" borderId="9" xfId="0" applyFont="1" applyFill="1" applyBorder="1" applyAlignment="1">
      <alignment vertical="top"/>
    </xf>
    <xf numFmtId="0" fontId="42" fillId="6" borderId="4" xfId="0" applyFont="1" applyFill="1" applyBorder="1" applyAlignment="1">
      <alignment vertical="top"/>
    </xf>
    <xf numFmtId="0" fontId="35" fillId="6" borderId="3" xfId="0" applyFont="1" applyFill="1" applyBorder="1" applyAlignment="1">
      <alignment horizontal="left" vertical="top"/>
    </xf>
    <xf numFmtId="0" fontId="35" fillId="6" borderId="8" xfId="0" applyFont="1" applyFill="1" applyBorder="1" applyAlignment="1">
      <alignment vertical="top"/>
    </xf>
    <xf numFmtId="0" fontId="37" fillId="6" borderId="1" xfId="0" applyFont="1" applyFill="1" applyBorder="1" applyAlignment="1">
      <alignment horizontal="centerContinuous" vertical="center"/>
    </xf>
    <xf numFmtId="0" fontId="37" fillId="6" borderId="0" xfId="0" applyFont="1" applyFill="1" applyBorder="1"/>
    <xf numFmtId="0" fontId="38" fillId="6" borderId="8" xfId="0" applyFont="1" applyFill="1" applyBorder="1"/>
    <xf numFmtId="0" fontId="35" fillId="6" borderId="3" xfId="0" applyFont="1" applyFill="1" applyBorder="1" applyAlignment="1">
      <alignment horizontal="left" vertical="center"/>
    </xf>
    <xf numFmtId="0" fontId="35" fillId="6" borderId="8" xfId="0" applyFont="1" applyFill="1" applyBorder="1" applyAlignment="1">
      <alignment vertical="center"/>
    </xf>
    <xf numFmtId="0" fontId="35" fillId="6" borderId="3" xfId="0" applyFont="1" applyFill="1" applyBorder="1" applyAlignment="1">
      <alignment vertical="center"/>
    </xf>
  </cellXfs>
  <cellStyles count="4">
    <cellStyle name="Comma" xfId="1" builtinId="3"/>
    <cellStyle name="Currency" xfId="2" builtinId="4"/>
    <cellStyle name="Normal" xfId="0" builtinId="0"/>
    <cellStyle name="Percent" xfId="3" builtinId="5"/>
  </cellStyles>
  <dxfs count="105">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00B050"/>
        </patternFill>
      </fill>
    </dxf>
    <dxf>
      <fill>
        <patternFill>
          <bgColor rgb="FFFFFF00"/>
        </patternFill>
      </fill>
    </dxf>
    <dxf>
      <fill>
        <patternFill>
          <bgColor rgb="FFFF0000"/>
        </patternFill>
      </fill>
    </dxf>
  </dxfs>
  <tableStyles count="0" defaultTableStyle="TableStyleMedium9" defaultPivotStyle="PivotStyleLight16"/>
  <colors>
    <mruColors>
      <color rgb="FF0033A1"/>
      <color rgb="FF002663"/>
      <color rgb="FF000066"/>
      <color rgb="FF19087E"/>
      <color rgb="FFFFFFCC"/>
      <color rgb="FFFFCC99"/>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238125</xdr:colOff>
      <xdr:row>3</xdr:row>
      <xdr:rowOff>438149</xdr:rowOff>
    </xdr:from>
    <xdr:to>
      <xdr:col>2</xdr:col>
      <xdr:colOff>109710</xdr:colOff>
      <xdr:row>3</xdr:row>
      <xdr:rowOff>190499</xdr:rowOff>
    </xdr:to>
    <xdr:pic>
      <xdr:nvPicPr>
        <xdr:cNvPr id="2"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238125" y="638174"/>
          <a:ext cx="4548360" cy="1266825"/>
        </a:xfrm>
        <a:prstGeom prst="rect">
          <a:avLst/>
        </a:prstGeom>
        <a:noFill/>
        <a:ln w="1">
          <a:noFill/>
          <a:miter lim="800000"/>
          <a:headEnd/>
          <a:tailEnd type="none" w="med" len="med"/>
        </a:ln>
        <a:effectLst/>
      </xdr:spPr>
    </xdr:pic>
    <xdr:clientData/>
  </xdr:twoCellAnchor>
  <xdr:twoCellAnchor editAs="oneCell">
    <xdr:from>
      <xdr:col>3</xdr:col>
      <xdr:colOff>1729984</xdr:colOff>
      <xdr:row>1</xdr:row>
      <xdr:rowOff>19050</xdr:rowOff>
    </xdr:from>
    <xdr:to>
      <xdr:col>3</xdr:col>
      <xdr:colOff>3223014</xdr:colOff>
      <xdr:row>1</xdr:row>
      <xdr:rowOff>699229</xdr:rowOff>
    </xdr:to>
    <xdr:pic>
      <xdr:nvPicPr>
        <xdr:cNvPr id="6" name="Picture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472934" y="95250"/>
          <a:ext cx="1493030" cy="68017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95250</xdr:colOff>
      <xdr:row>0</xdr:row>
      <xdr:rowOff>19050</xdr:rowOff>
    </xdr:from>
    <xdr:to>
      <xdr:col>5</xdr:col>
      <xdr:colOff>857250</xdr:colOff>
      <xdr:row>0</xdr:row>
      <xdr:rowOff>843516</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67100" y="19050"/>
          <a:ext cx="1809750" cy="82446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708847</xdr:colOff>
      <xdr:row>0</xdr:row>
      <xdr:rowOff>47625</xdr:rowOff>
    </xdr:from>
    <xdr:to>
      <xdr:col>5</xdr:col>
      <xdr:colOff>815155</xdr:colOff>
      <xdr:row>0</xdr:row>
      <xdr:rowOff>564700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51947" y="47625"/>
          <a:ext cx="1135008" cy="51707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314325</xdr:colOff>
      <xdr:row>0</xdr:row>
      <xdr:rowOff>0</xdr:rowOff>
    </xdr:from>
    <xdr:to>
      <xdr:col>4</xdr:col>
      <xdr:colOff>20583</xdr:colOff>
      <xdr:row>1</xdr:row>
      <xdr:rowOff>59875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6500" y="0"/>
          <a:ext cx="1135008" cy="51707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2518596</xdr:colOff>
      <xdr:row>0</xdr:row>
      <xdr:rowOff>76200</xdr:rowOff>
    </xdr:from>
    <xdr:to>
      <xdr:col>3</xdr:col>
      <xdr:colOff>291279</xdr:colOff>
      <xdr:row>1</xdr:row>
      <xdr:rowOff>478975</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66246" y="76200"/>
          <a:ext cx="1135008" cy="51707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161925</xdr:colOff>
      <xdr:row>0</xdr:row>
      <xdr:rowOff>66675</xdr:rowOff>
    </xdr:from>
    <xdr:to>
      <xdr:col>3</xdr:col>
      <xdr:colOff>582558</xdr:colOff>
      <xdr:row>0</xdr:row>
      <xdr:rowOff>583750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90775" y="66675"/>
          <a:ext cx="1135008" cy="51707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2690046</xdr:colOff>
      <xdr:row>1</xdr:row>
      <xdr:rowOff>9525</xdr:rowOff>
    </xdr:from>
    <xdr:to>
      <xdr:col>3</xdr:col>
      <xdr:colOff>510354</xdr:colOff>
      <xdr:row>1</xdr:row>
      <xdr:rowOff>526600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37696" y="85725"/>
          <a:ext cx="1135008" cy="5170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3.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F85"/>
  <sheetViews>
    <sheetView topLeftCell="A10" workbookViewId="0">
      <selection activeCell="D3" sqref="D3"/>
    </sheetView>
  </sheetViews>
  <sheetFormatPr defaultRowHeight="15" x14ac:dyDescent="0.25"/>
  <cols>
    <col min="1" max="3" width="3.7109375" customWidth="1"/>
    <col min="4" max="4" width="83.5703125" customWidth="1"/>
    <col min="5" max="7" width="10.7109375" customWidth="1"/>
  </cols>
  <sheetData>
    <row r="1" spans="1:6" ht="6" customHeight="1" x14ac:dyDescent="0.25">
      <c r="A1" s="433"/>
      <c r="B1" s="433"/>
      <c r="C1" s="433"/>
      <c r="D1" s="433"/>
    </row>
    <row r="2" spans="1:6" ht="55.5" customHeight="1" x14ac:dyDescent="0.25">
      <c r="A2" s="527"/>
      <c r="B2" s="527"/>
      <c r="C2" s="527"/>
      <c r="D2" s="527"/>
    </row>
    <row r="3" spans="1:6" ht="23.25" x14ac:dyDescent="0.35">
      <c r="A3" s="434" t="s">
        <v>205</v>
      </c>
      <c r="B3" s="435"/>
      <c r="C3" s="435"/>
      <c r="D3" s="551"/>
      <c r="E3" s="1"/>
      <c r="F3" s="1"/>
    </row>
    <row r="4" spans="1:6" x14ac:dyDescent="0.25">
      <c r="A4" s="208"/>
      <c r="B4" s="209"/>
      <c r="C4" s="210"/>
      <c r="D4" s="210"/>
      <c r="E4" s="1"/>
      <c r="F4" s="1"/>
    </row>
    <row r="5" spans="1:6" x14ac:dyDescent="0.25">
      <c r="A5" s="553" t="s">
        <v>169</v>
      </c>
      <c r="B5" s="218"/>
      <c r="C5" s="219"/>
      <c r="D5" s="552"/>
      <c r="E5" s="1"/>
      <c r="F5" s="1"/>
    </row>
    <row r="6" spans="1:6" x14ac:dyDescent="0.25">
      <c r="A6" s="211" t="s">
        <v>188</v>
      </c>
      <c r="B6" s="209" t="s">
        <v>170</v>
      </c>
      <c r="C6" s="210"/>
      <c r="D6" s="210"/>
      <c r="E6" s="1"/>
      <c r="F6" s="1"/>
    </row>
    <row r="7" spans="1:6" x14ac:dyDescent="0.25">
      <c r="A7" s="212" t="s">
        <v>188</v>
      </c>
      <c r="B7" s="209" t="s">
        <v>171</v>
      </c>
      <c r="C7" s="210"/>
      <c r="D7" s="210"/>
      <c r="E7" s="1"/>
      <c r="F7" s="1"/>
    </row>
    <row r="8" spans="1:6" x14ac:dyDescent="0.25">
      <c r="A8" s="209"/>
      <c r="B8" s="209"/>
      <c r="C8" s="210"/>
      <c r="D8" s="210"/>
      <c r="E8" s="1"/>
      <c r="F8" s="1"/>
    </row>
    <row r="9" spans="1:6" x14ac:dyDescent="0.25">
      <c r="A9" s="553" t="s">
        <v>172</v>
      </c>
      <c r="B9" s="218"/>
      <c r="C9" s="219"/>
      <c r="D9" s="219"/>
      <c r="E9" s="1"/>
      <c r="F9" s="1"/>
    </row>
    <row r="10" spans="1:6" x14ac:dyDescent="0.25">
      <c r="A10" s="213" t="s">
        <v>188</v>
      </c>
      <c r="B10" s="209" t="s">
        <v>190</v>
      </c>
      <c r="C10" s="210"/>
      <c r="D10" s="210"/>
      <c r="E10" s="1"/>
      <c r="F10" s="1"/>
    </row>
    <row r="11" spans="1:6" x14ac:dyDescent="0.25">
      <c r="A11" s="214" t="s">
        <v>188</v>
      </c>
      <c r="B11" s="209" t="s">
        <v>173</v>
      </c>
      <c r="C11" s="210"/>
      <c r="D11" s="210"/>
      <c r="E11" s="1"/>
      <c r="F11" s="1"/>
    </row>
    <row r="12" spans="1:6" ht="30" customHeight="1" x14ac:dyDescent="0.25">
      <c r="A12" s="210"/>
      <c r="B12" s="210"/>
      <c r="C12" s="526" t="s">
        <v>204</v>
      </c>
      <c r="D12" s="526"/>
      <c r="E12" s="1"/>
      <c r="F12" s="1"/>
    </row>
    <row r="13" spans="1:6" x14ac:dyDescent="0.25">
      <c r="A13" s="210"/>
      <c r="B13" s="210"/>
      <c r="C13" s="210"/>
      <c r="D13" s="210"/>
      <c r="E13" s="1"/>
      <c r="F13" s="1"/>
    </row>
    <row r="14" spans="1:6" x14ac:dyDescent="0.25">
      <c r="A14" s="553" t="s">
        <v>174</v>
      </c>
      <c r="B14" s="219"/>
      <c r="C14" s="219"/>
      <c r="D14" s="219"/>
      <c r="E14" s="1"/>
      <c r="F14" s="1"/>
    </row>
    <row r="15" spans="1:6" x14ac:dyDescent="0.25">
      <c r="A15" s="215" t="s">
        <v>188</v>
      </c>
      <c r="B15" s="210" t="s">
        <v>175</v>
      </c>
      <c r="C15" s="210"/>
      <c r="D15" s="210"/>
      <c r="E15" s="1"/>
      <c r="F15" s="1"/>
    </row>
    <row r="16" spans="1:6" ht="45" customHeight="1" x14ac:dyDescent="0.25">
      <c r="A16" s="221" t="s">
        <v>188</v>
      </c>
      <c r="B16" s="526" t="s">
        <v>176</v>
      </c>
      <c r="C16" s="526"/>
      <c r="D16" s="526"/>
      <c r="E16" s="1"/>
      <c r="F16" s="1"/>
    </row>
    <row r="17" spans="1:6" x14ac:dyDescent="0.25">
      <c r="A17" s="215" t="s">
        <v>188</v>
      </c>
      <c r="B17" s="210" t="s">
        <v>177</v>
      </c>
      <c r="C17" s="210"/>
      <c r="D17" s="210"/>
      <c r="E17" s="1"/>
      <c r="F17" s="1"/>
    </row>
    <row r="18" spans="1:6" x14ac:dyDescent="0.25">
      <c r="A18" s="210"/>
      <c r="B18" s="216" t="s">
        <v>189</v>
      </c>
      <c r="C18" s="210"/>
      <c r="D18" s="210"/>
      <c r="E18" s="1"/>
      <c r="F18" s="1"/>
    </row>
    <row r="19" spans="1:6" x14ac:dyDescent="0.25">
      <c r="A19" s="210"/>
      <c r="B19" s="210"/>
      <c r="C19" s="210"/>
      <c r="D19" s="210"/>
      <c r="E19" s="1"/>
      <c r="F19" s="1"/>
    </row>
    <row r="20" spans="1:6" x14ac:dyDescent="0.25">
      <c r="A20" s="553" t="s">
        <v>178</v>
      </c>
      <c r="B20" s="219"/>
      <c r="C20" s="219"/>
      <c r="D20" s="219"/>
      <c r="E20" s="1"/>
      <c r="F20" s="1"/>
    </row>
    <row r="21" spans="1:6" x14ac:dyDescent="0.25">
      <c r="A21" s="215" t="s">
        <v>188</v>
      </c>
      <c r="B21" s="210" t="s">
        <v>199</v>
      </c>
      <c r="C21" s="210"/>
      <c r="D21" s="210"/>
      <c r="E21" s="1"/>
      <c r="F21" s="1"/>
    </row>
    <row r="22" spans="1:6" x14ac:dyDescent="0.25">
      <c r="A22" s="215" t="s">
        <v>188</v>
      </c>
      <c r="B22" s="210" t="s">
        <v>180</v>
      </c>
      <c r="C22" s="210"/>
      <c r="D22" s="210"/>
      <c r="E22" s="1"/>
      <c r="F22" s="1"/>
    </row>
    <row r="23" spans="1:6" x14ac:dyDescent="0.25">
      <c r="A23" s="215" t="s">
        <v>188</v>
      </c>
      <c r="B23" s="210" t="s">
        <v>179</v>
      </c>
      <c r="C23" s="210"/>
      <c r="D23" s="210"/>
      <c r="E23" s="1"/>
      <c r="F23" s="1"/>
    </row>
    <row r="24" spans="1:6" x14ac:dyDescent="0.25">
      <c r="A24" s="210"/>
      <c r="B24" s="196" t="s">
        <v>196</v>
      </c>
      <c r="C24" s="200"/>
      <c r="D24" s="196"/>
      <c r="E24" s="1"/>
      <c r="F24" s="1"/>
    </row>
    <row r="25" spans="1:6" x14ac:dyDescent="0.25">
      <c r="A25" s="210"/>
      <c r="B25" s="197" t="s">
        <v>197</v>
      </c>
      <c r="C25" s="201"/>
      <c r="D25" s="197"/>
      <c r="E25" s="1"/>
      <c r="F25" s="1"/>
    </row>
    <row r="26" spans="1:6" x14ac:dyDescent="0.25">
      <c r="A26" s="210"/>
      <c r="B26" s="198" t="s">
        <v>198</v>
      </c>
      <c r="C26" s="199"/>
      <c r="D26" s="198"/>
      <c r="E26" s="1"/>
      <c r="F26" s="1"/>
    </row>
    <row r="27" spans="1:6" ht="30" customHeight="1" x14ac:dyDescent="0.25">
      <c r="A27" s="210"/>
      <c r="B27" s="220" t="s">
        <v>188</v>
      </c>
      <c r="C27" s="526" t="s">
        <v>202</v>
      </c>
      <c r="D27" s="526"/>
      <c r="E27" s="1"/>
      <c r="F27" s="1"/>
    </row>
    <row r="28" spans="1:6" x14ac:dyDescent="0.25">
      <c r="A28" s="210"/>
      <c r="B28" s="210" t="s">
        <v>195</v>
      </c>
      <c r="C28" s="217"/>
      <c r="D28" s="210"/>
      <c r="E28" s="1"/>
      <c r="F28" s="1"/>
    </row>
    <row r="29" spans="1:6" x14ac:dyDescent="0.25">
      <c r="A29" s="210"/>
      <c r="B29" s="215" t="s">
        <v>188</v>
      </c>
      <c r="C29" s="210" t="s">
        <v>201</v>
      </c>
      <c r="D29" s="210"/>
      <c r="E29" s="1"/>
      <c r="F29" s="1"/>
    </row>
    <row r="30" spans="1:6" x14ac:dyDescent="0.25">
      <c r="A30" s="210"/>
      <c r="B30" s="210" t="s">
        <v>194</v>
      </c>
      <c r="C30" s="217"/>
      <c r="D30" s="210"/>
      <c r="E30" s="1"/>
      <c r="F30" s="1"/>
    </row>
    <row r="31" spans="1:6" x14ac:dyDescent="0.25">
      <c r="A31" s="210"/>
      <c r="B31" s="215" t="s">
        <v>188</v>
      </c>
      <c r="C31" s="210" t="s">
        <v>191</v>
      </c>
      <c r="D31" s="210"/>
      <c r="E31" s="1"/>
      <c r="F31" s="1"/>
    </row>
    <row r="32" spans="1:6" x14ac:dyDescent="0.25">
      <c r="A32" s="210"/>
      <c r="B32" s="210" t="s">
        <v>193</v>
      </c>
      <c r="C32" s="217"/>
      <c r="D32" s="210"/>
      <c r="E32" s="1"/>
      <c r="F32" s="1"/>
    </row>
    <row r="33" spans="1:6" x14ac:dyDescent="0.25">
      <c r="A33" s="210"/>
      <c r="B33" s="215" t="s">
        <v>188</v>
      </c>
      <c r="C33" s="210" t="s">
        <v>192</v>
      </c>
      <c r="D33" s="210"/>
      <c r="E33" s="1"/>
      <c r="F33" s="1"/>
    </row>
    <row r="34" spans="1:6" x14ac:dyDescent="0.25">
      <c r="A34" s="210"/>
      <c r="B34" s="210"/>
      <c r="C34" s="210"/>
      <c r="D34" s="210"/>
      <c r="E34" s="1"/>
      <c r="F34" s="1"/>
    </row>
    <row r="35" spans="1:6" x14ac:dyDescent="0.25">
      <c r="A35" s="553" t="s">
        <v>183</v>
      </c>
      <c r="B35" s="219"/>
      <c r="C35" s="219"/>
      <c r="D35" s="219"/>
      <c r="E35" s="1"/>
      <c r="F35" s="1"/>
    </row>
    <row r="36" spans="1:6" x14ac:dyDescent="0.25">
      <c r="A36" s="210"/>
      <c r="B36" s="210" t="s">
        <v>184</v>
      </c>
      <c r="C36" s="210"/>
      <c r="D36" s="210"/>
      <c r="E36" s="1"/>
      <c r="F36" s="1"/>
    </row>
    <row r="37" spans="1:6" x14ac:dyDescent="0.25">
      <c r="A37" s="210"/>
      <c r="B37" s="215" t="s">
        <v>188</v>
      </c>
      <c r="C37" s="210" t="s">
        <v>185</v>
      </c>
      <c r="D37" s="210"/>
      <c r="E37" s="1"/>
      <c r="F37" s="1"/>
    </row>
    <row r="38" spans="1:6" ht="6" customHeight="1" x14ac:dyDescent="0.25">
      <c r="A38" s="210"/>
      <c r="B38" s="210"/>
      <c r="C38" s="210"/>
      <c r="D38" s="210"/>
      <c r="E38" s="1"/>
      <c r="F38" s="1"/>
    </row>
    <row r="39" spans="1:6" x14ac:dyDescent="0.25">
      <c r="A39" s="210"/>
      <c r="B39" s="210" t="s">
        <v>200</v>
      </c>
      <c r="C39" s="210"/>
      <c r="D39" s="210"/>
      <c r="E39" s="1"/>
      <c r="F39" s="1"/>
    </row>
    <row r="40" spans="1:6" x14ac:dyDescent="0.25">
      <c r="A40" s="210"/>
      <c r="B40" s="215" t="s">
        <v>188</v>
      </c>
      <c r="C40" s="210" t="s">
        <v>186</v>
      </c>
      <c r="D40" s="210"/>
      <c r="E40" s="1"/>
      <c r="F40" s="1"/>
    </row>
    <row r="41" spans="1:6" ht="6" customHeight="1" x14ac:dyDescent="0.25">
      <c r="A41" s="210"/>
      <c r="B41" s="210"/>
      <c r="C41" s="210"/>
      <c r="D41" s="210"/>
      <c r="E41" s="1"/>
      <c r="F41" s="1"/>
    </row>
    <row r="42" spans="1:6" x14ac:dyDescent="0.25">
      <c r="A42" s="210"/>
      <c r="B42" s="210" t="s">
        <v>187</v>
      </c>
      <c r="C42" s="210"/>
      <c r="D42" s="210"/>
      <c r="E42" s="1"/>
      <c r="F42" s="1"/>
    </row>
    <row r="43" spans="1:6" x14ac:dyDescent="0.25">
      <c r="A43" s="210"/>
      <c r="B43" s="210"/>
      <c r="C43" s="210"/>
      <c r="D43" s="210"/>
      <c r="E43" s="1"/>
      <c r="F43" s="1"/>
    </row>
    <row r="44" spans="1:6" x14ac:dyDescent="0.25">
      <c r="A44" s="210"/>
      <c r="B44" s="210"/>
      <c r="C44" s="210"/>
      <c r="D44" s="210"/>
      <c r="E44" s="1"/>
      <c r="F44" s="1"/>
    </row>
    <row r="45" spans="1:6" x14ac:dyDescent="0.25">
      <c r="A45" s="206"/>
      <c r="B45" s="206"/>
      <c r="C45" s="206"/>
      <c r="D45" s="206"/>
      <c r="E45" s="1"/>
      <c r="F45" s="1"/>
    </row>
    <row r="46" spans="1:6" x14ac:dyDescent="0.25">
      <c r="A46" s="206"/>
      <c r="B46" s="206"/>
      <c r="C46" s="206"/>
      <c r="D46" s="206"/>
      <c r="E46" s="1"/>
      <c r="F46" s="1"/>
    </row>
    <row r="47" spans="1:6" x14ac:dyDescent="0.25">
      <c r="A47" s="1"/>
      <c r="B47" s="1"/>
      <c r="C47" s="1"/>
      <c r="D47" s="1"/>
      <c r="E47" s="1"/>
      <c r="F47" s="1"/>
    </row>
    <row r="48" spans="1:6" x14ac:dyDescent="0.25">
      <c r="A48" s="1"/>
      <c r="B48" s="1"/>
      <c r="C48" s="1"/>
      <c r="D48" s="1"/>
      <c r="E48" s="1"/>
      <c r="F48" s="1"/>
    </row>
    <row r="49" spans="1:6" x14ac:dyDescent="0.25">
      <c r="A49" s="1"/>
      <c r="B49" s="1"/>
      <c r="C49" s="1"/>
      <c r="D49" s="1"/>
      <c r="E49" s="1"/>
      <c r="F49" s="1"/>
    </row>
    <row r="50" spans="1:6" x14ac:dyDescent="0.25">
      <c r="A50" s="1"/>
      <c r="B50" s="1"/>
      <c r="C50" s="1"/>
      <c r="D50" s="1"/>
      <c r="E50" s="1"/>
      <c r="F50" s="1"/>
    </row>
    <row r="51" spans="1:6" x14ac:dyDescent="0.25">
      <c r="A51" s="1"/>
      <c r="B51" s="1"/>
      <c r="C51" s="1"/>
      <c r="D51" s="1"/>
      <c r="E51" s="1"/>
      <c r="F51" s="1"/>
    </row>
    <row r="52" spans="1:6" x14ac:dyDescent="0.25">
      <c r="A52" s="1"/>
      <c r="B52" s="1"/>
      <c r="C52" s="1"/>
      <c r="D52" s="1"/>
      <c r="E52" s="1"/>
      <c r="F52" s="1"/>
    </row>
    <row r="53" spans="1:6" x14ac:dyDescent="0.25">
      <c r="A53" s="1"/>
      <c r="B53" s="1"/>
      <c r="C53" s="1"/>
      <c r="D53" s="1"/>
      <c r="E53" s="1"/>
      <c r="F53" s="1"/>
    </row>
    <row r="54" spans="1:6" x14ac:dyDescent="0.25">
      <c r="A54" s="1"/>
      <c r="B54" s="1"/>
      <c r="C54" s="1"/>
      <c r="D54" s="1"/>
      <c r="E54" s="1"/>
      <c r="F54" s="1"/>
    </row>
    <row r="55" spans="1:6" x14ac:dyDescent="0.25">
      <c r="A55" s="1"/>
      <c r="B55" s="1"/>
      <c r="C55" s="1"/>
      <c r="D55" s="1"/>
      <c r="E55" s="1"/>
      <c r="F55" s="1"/>
    </row>
    <row r="56" spans="1:6" x14ac:dyDescent="0.25">
      <c r="A56" s="1"/>
      <c r="B56" s="1"/>
      <c r="C56" s="1"/>
      <c r="D56" s="1"/>
      <c r="E56" s="1"/>
      <c r="F56" s="1"/>
    </row>
    <row r="57" spans="1:6" x14ac:dyDescent="0.25">
      <c r="A57" s="1"/>
      <c r="B57" s="1"/>
      <c r="C57" s="1"/>
      <c r="D57" s="1"/>
      <c r="E57" s="1"/>
      <c r="F57" s="1"/>
    </row>
    <row r="58" spans="1:6" x14ac:dyDescent="0.25">
      <c r="A58" s="1"/>
      <c r="B58" s="1"/>
      <c r="C58" s="1"/>
      <c r="D58" s="1"/>
      <c r="E58" s="1"/>
      <c r="F58" s="1"/>
    </row>
    <row r="59" spans="1:6" x14ac:dyDescent="0.25">
      <c r="A59" s="1"/>
      <c r="B59" s="1"/>
      <c r="C59" s="1"/>
      <c r="D59" s="1"/>
      <c r="E59" s="1"/>
      <c r="F59" s="1"/>
    </row>
    <row r="60" spans="1:6" x14ac:dyDescent="0.25">
      <c r="A60" s="1"/>
      <c r="B60" s="1"/>
      <c r="C60" s="1"/>
      <c r="D60" s="1"/>
      <c r="E60" s="1"/>
      <c r="F60" s="1"/>
    </row>
    <row r="61" spans="1:6" x14ac:dyDescent="0.25">
      <c r="A61" s="1"/>
      <c r="B61" s="1"/>
      <c r="C61" s="1"/>
      <c r="D61" s="1"/>
      <c r="E61" s="1"/>
      <c r="F61" s="1"/>
    </row>
    <row r="62" spans="1:6" x14ac:dyDescent="0.25">
      <c r="A62" s="1"/>
      <c r="B62" s="1"/>
      <c r="C62" s="1"/>
      <c r="D62" s="1"/>
      <c r="E62" s="1"/>
      <c r="F62" s="1"/>
    </row>
    <row r="63" spans="1:6" x14ac:dyDescent="0.25">
      <c r="A63" s="1"/>
      <c r="B63" s="1"/>
      <c r="C63" s="1"/>
      <c r="D63" s="1"/>
      <c r="E63" s="1"/>
      <c r="F63" s="1"/>
    </row>
    <row r="64" spans="1:6" x14ac:dyDescent="0.25">
      <c r="A64" s="1"/>
      <c r="B64" s="1"/>
      <c r="C64" s="1"/>
      <c r="D64" s="1"/>
      <c r="E64" s="1"/>
      <c r="F64" s="1"/>
    </row>
    <row r="65" spans="1:6" x14ac:dyDescent="0.25">
      <c r="A65" s="1"/>
      <c r="B65" s="1"/>
      <c r="C65" s="1"/>
      <c r="D65" s="1"/>
      <c r="E65" s="1"/>
      <c r="F65" s="1"/>
    </row>
    <row r="66" spans="1:6" x14ac:dyDescent="0.25">
      <c r="A66" s="1"/>
      <c r="B66" s="1"/>
      <c r="C66" s="1"/>
      <c r="D66" s="1"/>
      <c r="E66" s="1"/>
      <c r="F66" s="1"/>
    </row>
    <row r="67" spans="1:6" x14ac:dyDescent="0.25">
      <c r="A67" s="1"/>
      <c r="B67" s="1"/>
      <c r="C67" s="1"/>
      <c r="D67" s="1"/>
      <c r="E67" s="1"/>
      <c r="F67" s="1"/>
    </row>
    <row r="68" spans="1:6" x14ac:dyDescent="0.25">
      <c r="A68" s="1"/>
      <c r="B68" s="1"/>
      <c r="C68" s="1"/>
      <c r="D68" s="1"/>
      <c r="E68" s="1"/>
      <c r="F68" s="1"/>
    </row>
    <row r="69" spans="1:6" x14ac:dyDescent="0.25">
      <c r="A69" s="1"/>
      <c r="B69" s="1"/>
      <c r="C69" s="1"/>
      <c r="D69" s="1"/>
      <c r="E69" s="1"/>
      <c r="F69" s="1"/>
    </row>
    <row r="70" spans="1:6" x14ac:dyDescent="0.25">
      <c r="A70" s="1"/>
      <c r="B70" s="1"/>
      <c r="C70" s="1"/>
      <c r="D70" s="1"/>
      <c r="E70" s="1"/>
      <c r="F70" s="1"/>
    </row>
    <row r="71" spans="1:6" x14ac:dyDescent="0.25">
      <c r="A71" s="1"/>
      <c r="B71" s="1"/>
      <c r="C71" s="1"/>
      <c r="D71" s="1"/>
      <c r="E71" s="1"/>
      <c r="F71" s="1"/>
    </row>
    <row r="72" spans="1:6" x14ac:dyDescent="0.25">
      <c r="A72" s="1"/>
      <c r="B72" s="1"/>
      <c r="C72" s="1"/>
      <c r="D72" s="1"/>
      <c r="E72" s="1"/>
      <c r="F72" s="1"/>
    </row>
    <row r="73" spans="1:6" x14ac:dyDescent="0.25">
      <c r="A73" s="1"/>
      <c r="B73" s="1"/>
      <c r="C73" s="1"/>
      <c r="D73" s="1"/>
      <c r="E73" s="1"/>
      <c r="F73" s="1"/>
    </row>
    <row r="74" spans="1:6" x14ac:dyDescent="0.25">
      <c r="A74" s="1"/>
      <c r="B74" s="1"/>
      <c r="C74" s="1"/>
      <c r="D74" s="1"/>
      <c r="E74" s="1"/>
      <c r="F74" s="1"/>
    </row>
    <row r="75" spans="1:6" x14ac:dyDescent="0.25">
      <c r="A75" s="1"/>
      <c r="B75" s="1"/>
      <c r="C75" s="1"/>
      <c r="D75" s="1"/>
      <c r="E75" s="1"/>
      <c r="F75" s="1"/>
    </row>
    <row r="76" spans="1:6" x14ac:dyDescent="0.25">
      <c r="A76" s="1"/>
      <c r="B76" s="1"/>
      <c r="C76" s="1"/>
      <c r="D76" s="1"/>
      <c r="E76" s="1"/>
      <c r="F76" s="1"/>
    </row>
    <row r="77" spans="1:6" x14ac:dyDescent="0.25">
      <c r="A77" s="1"/>
      <c r="B77" s="1"/>
      <c r="C77" s="1"/>
      <c r="D77" s="1"/>
      <c r="E77" s="1"/>
      <c r="F77" s="1"/>
    </row>
    <row r="78" spans="1:6" x14ac:dyDescent="0.25">
      <c r="A78" s="1"/>
      <c r="B78" s="1"/>
      <c r="C78" s="1"/>
      <c r="D78" s="1"/>
      <c r="E78" s="1"/>
      <c r="F78" s="1"/>
    </row>
    <row r="79" spans="1:6" x14ac:dyDescent="0.25">
      <c r="A79" s="1"/>
      <c r="B79" s="1"/>
      <c r="C79" s="1"/>
      <c r="D79" s="1"/>
      <c r="E79" s="1"/>
      <c r="F79" s="1"/>
    </row>
    <row r="80" spans="1:6" x14ac:dyDescent="0.25">
      <c r="A80" s="1"/>
      <c r="B80" s="1"/>
      <c r="C80" s="1"/>
      <c r="D80" s="1"/>
      <c r="E80" s="1"/>
      <c r="F80" s="1"/>
    </row>
    <row r="81" spans="1:6" x14ac:dyDescent="0.25">
      <c r="A81" s="1"/>
      <c r="B81" s="1"/>
      <c r="C81" s="1"/>
      <c r="D81" s="1"/>
      <c r="E81" s="1"/>
      <c r="F81" s="1"/>
    </row>
    <row r="82" spans="1:6" x14ac:dyDescent="0.25">
      <c r="A82" s="1"/>
      <c r="B82" s="1"/>
      <c r="C82" s="1"/>
      <c r="D82" s="1"/>
      <c r="E82" s="1"/>
      <c r="F82" s="1"/>
    </row>
    <row r="83" spans="1:6" x14ac:dyDescent="0.25">
      <c r="A83" s="1"/>
      <c r="B83" s="1"/>
      <c r="C83" s="1"/>
      <c r="D83" s="1"/>
      <c r="E83" s="1"/>
      <c r="F83" s="1"/>
    </row>
    <row r="84" spans="1:6" x14ac:dyDescent="0.25">
      <c r="A84" s="1"/>
      <c r="B84" s="1"/>
      <c r="C84" s="1"/>
      <c r="D84" s="1"/>
      <c r="E84" s="1"/>
      <c r="F84" s="1"/>
    </row>
    <row r="85" spans="1:6" x14ac:dyDescent="0.25">
      <c r="A85" s="1"/>
      <c r="B85" s="1"/>
      <c r="C85" s="1"/>
      <c r="D85" s="1"/>
      <c r="E85" s="1"/>
      <c r="F85" s="1"/>
    </row>
  </sheetData>
  <mergeCells count="4">
    <mergeCell ref="C12:D12"/>
    <mergeCell ref="B16:D16"/>
    <mergeCell ref="C27:D27"/>
    <mergeCell ref="A2:D2"/>
  </mergeCells>
  <pageMargins left="0.2" right="0.2" top="0.5" bottom="0.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H46"/>
  <sheetViews>
    <sheetView zoomScaleNormal="100" workbookViewId="0">
      <pane ySplit="5" topLeftCell="A23" activePane="bottomLeft" state="frozen"/>
      <selection pane="bottomLeft" activeCell="H27" sqref="H26:H27"/>
    </sheetView>
  </sheetViews>
  <sheetFormatPr defaultRowHeight="15" x14ac:dyDescent="0.25"/>
  <cols>
    <col min="1" max="2" width="3.7109375" customWidth="1"/>
    <col min="3" max="3" width="27.42578125" customWidth="1"/>
    <col min="4" max="6" width="15.7109375" customWidth="1"/>
    <col min="7" max="7" width="1.42578125" customWidth="1"/>
    <col min="8" max="8" width="60.5703125" customWidth="1"/>
  </cols>
  <sheetData>
    <row r="1" spans="1:8" ht="67.5" customHeight="1" x14ac:dyDescent="0.35">
      <c r="A1" s="528"/>
      <c r="B1" s="529"/>
      <c r="C1" s="529"/>
      <c r="D1" s="529"/>
      <c r="E1" s="529"/>
      <c r="F1" s="529"/>
      <c r="G1" s="529"/>
      <c r="H1" s="530"/>
    </row>
    <row r="2" spans="1:8" ht="16.5" thickBot="1" x14ac:dyDescent="0.3">
      <c r="A2" s="531" t="s">
        <v>203</v>
      </c>
      <c r="B2" s="531"/>
      <c r="C2" s="531"/>
      <c r="D2" s="531"/>
      <c r="E2" s="222"/>
      <c r="F2" s="222"/>
      <c r="G2" s="222"/>
      <c r="H2" s="222"/>
    </row>
    <row r="3" spans="1:8" ht="15.75" x14ac:dyDescent="0.25">
      <c r="A3" s="523"/>
      <c r="B3" s="523"/>
      <c r="C3" s="523" t="s">
        <v>206</v>
      </c>
      <c r="D3" s="532"/>
      <c r="E3" s="533"/>
      <c r="F3" s="522"/>
      <c r="G3" s="522"/>
      <c r="H3" s="522"/>
    </row>
    <row r="4" spans="1:8" ht="9.75" customHeight="1" x14ac:dyDescent="0.25">
      <c r="A4" s="223"/>
      <c r="B4" s="223"/>
      <c r="C4" s="223"/>
      <c r="D4" s="223"/>
      <c r="E4" s="223"/>
      <c r="F4" s="223"/>
      <c r="G4" s="223"/>
      <c r="H4" s="192"/>
    </row>
    <row r="5" spans="1:8" x14ac:dyDescent="0.25">
      <c r="A5" s="223"/>
      <c r="B5" s="223"/>
      <c r="C5" s="223" t="s">
        <v>130</v>
      </c>
      <c r="D5" s="508"/>
      <c r="E5" s="508"/>
      <c r="F5" s="508"/>
      <c r="G5" s="224"/>
      <c r="H5" s="192" t="s">
        <v>61</v>
      </c>
    </row>
    <row r="6" spans="1:8" x14ac:dyDescent="0.25">
      <c r="A6" s="518" t="s">
        <v>0</v>
      </c>
      <c r="B6" s="519"/>
      <c r="C6" s="521"/>
      <c r="D6" s="225"/>
      <c r="E6" s="225"/>
      <c r="F6" s="225"/>
      <c r="G6" s="225"/>
      <c r="H6" s="192"/>
    </row>
    <row r="7" spans="1:8" ht="15" customHeight="1" x14ac:dyDescent="0.25">
      <c r="A7" s="226"/>
      <c r="B7" s="223"/>
      <c r="C7" s="223" t="s">
        <v>1</v>
      </c>
      <c r="D7" s="509"/>
      <c r="E7" s="509"/>
      <c r="F7" s="509"/>
      <c r="G7" s="227"/>
      <c r="H7" s="192" t="s">
        <v>146</v>
      </c>
    </row>
    <row r="8" spans="1:8" x14ac:dyDescent="0.25">
      <c r="A8" s="511"/>
      <c r="B8" s="512"/>
      <c r="C8" s="513" t="s">
        <v>2</v>
      </c>
      <c r="D8" s="509"/>
      <c r="E8" s="509"/>
      <c r="F8" s="509"/>
      <c r="G8" s="227"/>
      <c r="H8" s="192" t="s">
        <v>147</v>
      </c>
    </row>
    <row r="9" spans="1:8" x14ac:dyDescent="0.25">
      <c r="A9" s="511"/>
      <c r="B9" s="512"/>
      <c r="C9" s="513" t="s">
        <v>51</v>
      </c>
      <c r="D9" s="509"/>
      <c r="E9" s="509"/>
      <c r="F9" s="509"/>
      <c r="G9" s="227"/>
      <c r="H9" s="192" t="s">
        <v>148</v>
      </c>
    </row>
    <row r="10" spans="1:8" x14ac:dyDescent="0.25">
      <c r="A10" s="511"/>
      <c r="B10" s="512"/>
      <c r="C10" s="513" t="s">
        <v>52</v>
      </c>
      <c r="D10" s="509"/>
      <c r="E10" s="509"/>
      <c r="F10" s="509"/>
      <c r="G10" s="227"/>
      <c r="H10" s="192" t="s">
        <v>149</v>
      </c>
    </row>
    <row r="11" spans="1:8" x14ac:dyDescent="0.25">
      <c r="A11" s="511"/>
      <c r="B11" s="512"/>
      <c r="C11" s="513" t="s">
        <v>53</v>
      </c>
      <c r="D11" s="509"/>
      <c r="E11" s="509"/>
      <c r="F11" s="509"/>
      <c r="G11" s="227"/>
      <c r="H11" s="192" t="s">
        <v>150</v>
      </c>
    </row>
    <row r="12" spans="1:8" x14ac:dyDescent="0.25">
      <c r="A12" s="511"/>
      <c r="B12" s="512"/>
      <c r="C12" s="513" t="s">
        <v>3</v>
      </c>
      <c r="D12" s="509"/>
      <c r="E12" s="509"/>
      <c r="F12" s="509"/>
      <c r="G12" s="227"/>
      <c r="H12" s="192" t="s">
        <v>151</v>
      </c>
    </row>
    <row r="13" spans="1:8" x14ac:dyDescent="0.25">
      <c r="A13" s="511"/>
      <c r="B13" s="512"/>
      <c r="C13" s="513" t="s">
        <v>4</v>
      </c>
      <c r="D13" s="509"/>
      <c r="E13" s="509"/>
      <c r="F13" s="509"/>
      <c r="G13" s="227"/>
      <c r="H13" s="192" t="s">
        <v>152</v>
      </c>
    </row>
    <row r="14" spans="1:8" x14ac:dyDescent="0.25">
      <c r="A14" s="511"/>
      <c r="B14" s="512"/>
      <c r="C14" s="513" t="s">
        <v>5</v>
      </c>
      <c r="D14" s="510">
        <f t="shared" ref="D14:F14" si="0">D12-D13</f>
        <v>0</v>
      </c>
      <c r="E14" s="510">
        <f t="shared" si="0"/>
        <v>0</v>
      </c>
      <c r="F14" s="510">
        <f t="shared" si="0"/>
        <v>0</v>
      </c>
      <c r="G14" s="228"/>
      <c r="H14" s="192" t="s">
        <v>62</v>
      </c>
    </row>
    <row r="15" spans="1:8" ht="11.25" customHeight="1" x14ac:dyDescent="0.25">
      <c r="A15" s="226"/>
      <c r="B15" s="223"/>
      <c r="C15" s="223"/>
      <c r="D15" s="228"/>
      <c r="E15" s="228"/>
      <c r="F15" s="228"/>
      <c r="G15" s="228"/>
      <c r="H15" s="192"/>
    </row>
    <row r="16" spans="1:8" x14ac:dyDescent="0.25">
      <c r="A16" s="518" t="s">
        <v>6</v>
      </c>
      <c r="B16" s="519"/>
      <c r="C16" s="521"/>
      <c r="D16" s="228"/>
      <c r="E16" s="228"/>
      <c r="F16" s="228"/>
      <c r="G16" s="228"/>
      <c r="H16" s="192"/>
    </row>
    <row r="17" spans="1:8" x14ac:dyDescent="0.25">
      <c r="A17" s="511"/>
      <c r="B17" s="512" t="s">
        <v>44</v>
      </c>
      <c r="C17" s="513"/>
      <c r="D17" s="509"/>
      <c r="E17" s="509"/>
      <c r="F17" s="509"/>
      <c r="G17" s="228"/>
      <c r="H17" s="192" t="s">
        <v>154</v>
      </c>
    </row>
    <row r="18" spans="1:8" x14ac:dyDescent="0.25">
      <c r="A18" s="511"/>
      <c r="B18" s="512"/>
      <c r="C18" s="513" t="s">
        <v>45</v>
      </c>
      <c r="D18" s="509"/>
      <c r="E18" s="509"/>
      <c r="F18" s="509"/>
      <c r="G18" s="228"/>
      <c r="H18" s="192" t="s">
        <v>153</v>
      </c>
    </row>
    <row r="19" spans="1:8" x14ac:dyDescent="0.25">
      <c r="A19" s="511"/>
      <c r="B19" s="512" t="s">
        <v>46</v>
      </c>
      <c r="C19" s="513"/>
      <c r="D19" s="510">
        <f t="shared" ref="D19:F19" si="1">D17-D18</f>
        <v>0</v>
      </c>
      <c r="E19" s="510">
        <f t="shared" si="1"/>
        <v>0</v>
      </c>
      <c r="F19" s="510">
        <f t="shared" si="1"/>
        <v>0</v>
      </c>
      <c r="G19" s="228"/>
      <c r="H19" s="192" t="s">
        <v>62</v>
      </c>
    </row>
    <row r="20" spans="1:8" ht="7.5" customHeight="1" x14ac:dyDescent="0.25">
      <c r="A20" s="226"/>
      <c r="B20" s="223"/>
      <c r="C20" s="223"/>
      <c r="D20" s="231"/>
      <c r="E20" s="232"/>
      <c r="F20" s="232"/>
      <c r="G20" s="228"/>
      <c r="H20" s="192"/>
    </row>
    <row r="21" spans="1:8" ht="30" x14ac:dyDescent="0.25">
      <c r="A21" s="511"/>
      <c r="B21" s="517" t="s">
        <v>129</v>
      </c>
      <c r="C21" s="513"/>
      <c r="D21" s="514"/>
      <c r="E21" s="514"/>
      <c r="F21" s="514"/>
      <c r="G21" s="228"/>
      <c r="H21" s="229" t="s">
        <v>182</v>
      </c>
    </row>
    <row r="22" spans="1:8" x14ac:dyDescent="0.25">
      <c r="A22" s="226"/>
      <c r="B22" s="223"/>
      <c r="C22" s="223"/>
      <c r="D22" s="228"/>
      <c r="E22" s="228"/>
      <c r="F22" s="228"/>
      <c r="G22" s="228"/>
      <c r="H22" s="192" t="s">
        <v>50</v>
      </c>
    </row>
    <row r="23" spans="1:8" x14ac:dyDescent="0.25">
      <c r="A23" s="511"/>
      <c r="B23" s="512" t="s">
        <v>9</v>
      </c>
      <c r="C23" s="513"/>
      <c r="D23" s="228"/>
      <c r="E23" s="228"/>
      <c r="F23" s="228"/>
      <c r="G23" s="228"/>
      <c r="H23" s="192"/>
    </row>
    <row r="24" spans="1:8" x14ac:dyDescent="0.25">
      <c r="A24" s="511"/>
      <c r="B24" s="512"/>
      <c r="C24" s="513" t="s">
        <v>7</v>
      </c>
      <c r="D24" s="509"/>
      <c r="E24" s="509"/>
      <c r="F24" s="509"/>
      <c r="G24" s="228"/>
      <c r="H24" s="192" t="s">
        <v>155</v>
      </c>
    </row>
    <row r="25" spans="1:8" x14ac:dyDescent="0.25">
      <c r="A25" s="511"/>
      <c r="B25" s="512"/>
      <c r="C25" s="513" t="s">
        <v>43</v>
      </c>
      <c r="D25" s="509"/>
      <c r="E25" s="509"/>
      <c r="F25" s="509"/>
      <c r="G25" s="228"/>
      <c r="H25" s="192" t="s">
        <v>156</v>
      </c>
    </row>
    <row r="26" spans="1:8" x14ac:dyDescent="0.25">
      <c r="A26" s="511"/>
      <c r="B26" s="512"/>
      <c r="C26" s="513" t="s">
        <v>11</v>
      </c>
      <c r="D26" s="509"/>
      <c r="E26" s="509"/>
      <c r="F26" s="509"/>
      <c r="G26" s="228"/>
      <c r="H26" s="192" t="s">
        <v>157</v>
      </c>
    </row>
    <row r="27" spans="1:8" x14ac:dyDescent="0.25">
      <c r="A27" s="511"/>
      <c r="B27" s="512"/>
      <c r="C27" s="513" t="s">
        <v>12</v>
      </c>
      <c r="D27" s="509"/>
      <c r="E27" s="509"/>
      <c r="F27" s="509"/>
      <c r="G27" s="228"/>
      <c r="H27" s="192" t="s">
        <v>158</v>
      </c>
    </row>
    <row r="28" spans="1:8" x14ac:dyDescent="0.25">
      <c r="A28" s="511"/>
      <c r="B28" s="512"/>
      <c r="C28" s="513" t="s">
        <v>119</v>
      </c>
      <c r="D28" s="509"/>
      <c r="E28" s="509"/>
      <c r="F28" s="509"/>
      <c r="G28" s="228"/>
      <c r="H28" s="192" t="s">
        <v>159</v>
      </c>
    </row>
    <row r="29" spans="1:8" x14ac:dyDescent="0.25">
      <c r="A29" s="511"/>
      <c r="B29" s="512"/>
      <c r="C29" s="513" t="s">
        <v>8</v>
      </c>
      <c r="D29" s="510">
        <f>D30-(SUM(D24:D28))</f>
        <v>0</v>
      </c>
      <c r="E29" s="510">
        <f t="shared" ref="E29:F29" si="2">E30-(SUM(E24:E28))</f>
        <v>0</v>
      </c>
      <c r="F29" s="510">
        <f t="shared" si="2"/>
        <v>0</v>
      </c>
      <c r="G29" s="228"/>
      <c r="H29" s="192" t="s">
        <v>62</v>
      </c>
    </row>
    <row r="30" spans="1:8" x14ac:dyDescent="0.25">
      <c r="A30" s="511"/>
      <c r="B30" s="512" t="s">
        <v>10</v>
      </c>
      <c r="C30" s="513"/>
      <c r="D30" s="509"/>
      <c r="E30" s="509"/>
      <c r="F30" s="509"/>
      <c r="G30" s="228"/>
      <c r="H30" s="192" t="s">
        <v>160</v>
      </c>
    </row>
    <row r="31" spans="1:8" x14ac:dyDescent="0.25">
      <c r="A31" s="226"/>
      <c r="B31" s="223"/>
      <c r="C31" s="223"/>
      <c r="D31" s="228"/>
      <c r="E31" s="228"/>
      <c r="F31" s="228"/>
      <c r="G31" s="228"/>
      <c r="H31" s="192"/>
    </row>
    <row r="32" spans="1:8" x14ac:dyDescent="0.25">
      <c r="A32" s="511"/>
      <c r="B32" s="512" t="s">
        <v>17</v>
      </c>
      <c r="C32" s="513"/>
      <c r="D32" s="515">
        <f t="shared" ref="D32:F32" si="3">D19-D30</f>
        <v>0</v>
      </c>
      <c r="E32" s="515">
        <f t="shared" si="3"/>
        <v>0</v>
      </c>
      <c r="F32" s="515">
        <f t="shared" si="3"/>
        <v>0</v>
      </c>
      <c r="G32" s="228"/>
      <c r="H32" s="192" t="s">
        <v>62</v>
      </c>
    </row>
    <row r="33" spans="1:8" ht="9" customHeight="1" x14ac:dyDescent="0.25">
      <c r="A33" s="226"/>
      <c r="B33" s="223"/>
      <c r="C33" s="223"/>
      <c r="D33" s="228"/>
      <c r="E33" s="228"/>
      <c r="F33" s="228"/>
      <c r="G33" s="228"/>
      <c r="H33" s="192"/>
    </row>
    <row r="34" spans="1:8" x14ac:dyDescent="0.25">
      <c r="A34" s="518" t="s">
        <v>49</v>
      </c>
      <c r="B34" s="519"/>
      <c r="C34" s="520"/>
      <c r="D34" s="228"/>
      <c r="E34" s="228"/>
      <c r="F34" s="228"/>
      <c r="G34" s="228"/>
      <c r="H34" s="192"/>
    </row>
    <row r="35" spans="1:8" x14ac:dyDescent="0.25">
      <c r="A35" s="511"/>
      <c r="B35" s="512" t="s">
        <v>16</v>
      </c>
      <c r="C35" s="512"/>
      <c r="D35" s="509"/>
      <c r="E35" s="509"/>
      <c r="F35" s="509"/>
      <c r="G35" s="228"/>
      <c r="H35" s="192" t="s">
        <v>165</v>
      </c>
    </row>
    <row r="36" spans="1:8" x14ac:dyDescent="0.25">
      <c r="A36" s="511"/>
      <c r="B36" s="512" t="s">
        <v>13</v>
      </c>
      <c r="C36" s="512"/>
      <c r="D36" s="509"/>
      <c r="E36" s="509"/>
      <c r="F36" s="509"/>
      <c r="G36" s="228"/>
      <c r="H36" s="192" t="s">
        <v>166</v>
      </c>
    </row>
    <row r="37" spans="1:8" ht="30" x14ac:dyDescent="0.25">
      <c r="A37" s="511"/>
      <c r="B37" s="512" t="s">
        <v>14</v>
      </c>
      <c r="C37" s="512"/>
      <c r="D37" s="509"/>
      <c r="E37" s="509"/>
      <c r="F37" s="509"/>
      <c r="G37" s="228"/>
      <c r="H37" s="230" t="s">
        <v>181</v>
      </c>
    </row>
    <row r="38" spans="1:8" x14ac:dyDescent="0.25">
      <c r="A38" s="511"/>
      <c r="B38" s="512"/>
      <c r="C38" s="512"/>
      <c r="D38" s="227"/>
      <c r="E38" s="227"/>
      <c r="F38" s="227"/>
      <c r="G38" s="228"/>
      <c r="H38" s="192"/>
    </row>
    <row r="39" spans="1:8" x14ac:dyDescent="0.25">
      <c r="A39" s="511"/>
      <c r="B39" s="512" t="s">
        <v>113</v>
      </c>
      <c r="C39" s="512"/>
      <c r="D39" s="509"/>
      <c r="E39" s="509"/>
      <c r="F39" s="509"/>
      <c r="G39" s="228"/>
      <c r="H39" s="192" t="s">
        <v>161</v>
      </c>
    </row>
    <row r="40" spans="1:8" x14ac:dyDescent="0.25">
      <c r="A40" s="511"/>
      <c r="B40" s="512" t="s">
        <v>15</v>
      </c>
      <c r="C40" s="512"/>
      <c r="D40" s="509"/>
      <c r="E40" s="509"/>
      <c r="F40" s="509"/>
      <c r="G40" s="228"/>
      <c r="H40" s="192" t="s">
        <v>162</v>
      </c>
    </row>
    <row r="41" spans="1:8" x14ac:dyDescent="0.25">
      <c r="A41" s="511"/>
      <c r="B41" s="512" t="s">
        <v>7</v>
      </c>
      <c r="C41" s="512"/>
      <c r="D41" s="509"/>
      <c r="E41" s="509"/>
      <c r="F41" s="509"/>
      <c r="G41" s="228"/>
      <c r="H41" s="192" t="s">
        <v>167</v>
      </c>
    </row>
    <row r="42" spans="1:8" x14ac:dyDescent="0.25">
      <c r="A42" s="511"/>
      <c r="B42" s="512" t="s">
        <v>92</v>
      </c>
      <c r="C42" s="512"/>
      <c r="D42" s="509"/>
      <c r="E42" s="509"/>
      <c r="F42" s="509"/>
      <c r="G42" s="228"/>
      <c r="H42" s="192" t="s">
        <v>163</v>
      </c>
    </row>
    <row r="43" spans="1:8" ht="11.25" customHeight="1" x14ac:dyDescent="0.25">
      <c r="A43" s="223"/>
      <c r="B43" s="223"/>
      <c r="C43" s="223"/>
      <c r="D43" s="225"/>
      <c r="E43" s="225"/>
      <c r="F43" s="225"/>
      <c r="G43" s="223"/>
      <c r="H43" s="192"/>
    </row>
    <row r="44" spans="1:8" x14ac:dyDescent="0.25">
      <c r="A44" s="246"/>
      <c r="B44" s="512" t="s">
        <v>57</v>
      </c>
      <c r="C44" s="513"/>
      <c r="D44" s="516"/>
      <c r="E44" s="516"/>
      <c r="F44" s="516"/>
      <c r="G44" s="223"/>
      <c r="H44" s="192" t="s">
        <v>164</v>
      </c>
    </row>
    <row r="45" spans="1:8" ht="5.0999999999999996" customHeight="1" x14ac:dyDescent="0.25">
      <c r="A45" s="192"/>
      <c r="B45" s="192"/>
      <c r="C45" s="192"/>
      <c r="D45" s="192"/>
      <c r="E45" s="192"/>
      <c r="F45" s="192"/>
      <c r="G45" s="192"/>
      <c r="H45" s="192"/>
    </row>
    <row r="46" spans="1:8" ht="44.25" customHeight="1" x14ac:dyDescent="0.25">
      <c r="A46" s="192"/>
      <c r="B46" s="192"/>
      <c r="C46" s="192"/>
      <c r="E46" s="524"/>
      <c r="F46" s="525" t="s">
        <v>168</v>
      </c>
      <c r="G46" s="192"/>
      <c r="H46" s="192"/>
    </row>
  </sheetData>
  <mergeCells count="3">
    <mergeCell ref="A1:H1"/>
    <mergeCell ref="A2:D2"/>
    <mergeCell ref="D3:E3"/>
  </mergeCells>
  <pageMargins left="0.2" right="0.2" top="0.25" bottom="0.2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L96"/>
  <sheetViews>
    <sheetView zoomScaleNormal="100" workbookViewId="0">
      <pane xSplit="3" ySplit="4" topLeftCell="D8" activePane="bottomRight" state="frozen"/>
      <selection pane="topRight" activeCell="D1" sqref="D1"/>
      <selection pane="bottomLeft" activeCell="A5" sqref="A5"/>
      <selection pane="bottomRight" activeCell="F40" sqref="F40"/>
    </sheetView>
  </sheetViews>
  <sheetFormatPr defaultRowHeight="15" x14ac:dyDescent="0.25"/>
  <cols>
    <col min="1" max="2" width="1.7109375" customWidth="1"/>
    <col min="3" max="3" width="25.7109375" customWidth="1"/>
    <col min="4" max="4" width="12.7109375" customWidth="1"/>
    <col min="5" max="5" width="2.7109375" customWidth="1"/>
    <col min="6" max="8" width="12.7109375" customWidth="1"/>
    <col min="9" max="9" width="12.85546875" customWidth="1"/>
    <col min="10" max="12" width="12.7109375" hidden="1" customWidth="1"/>
    <col min="13" max="13" width="9.140625" customWidth="1"/>
  </cols>
  <sheetData>
    <row r="1" spans="1:12" ht="66" customHeight="1" thickBot="1" x14ac:dyDescent="0.4">
      <c r="A1" s="436" t="s">
        <v>117</v>
      </c>
      <c r="B1" s="437"/>
      <c r="C1" s="437"/>
      <c r="D1" s="554"/>
      <c r="E1" s="554"/>
      <c r="F1" s="554"/>
      <c r="G1" s="554"/>
      <c r="H1" s="437"/>
      <c r="I1" s="438"/>
    </row>
    <row r="2" spans="1:12" ht="7.5" customHeight="1" x14ac:dyDescent="0.25">
      <c r="A2" s="245"/>
      <c r="B2" s="243"/>
      <c r="C2" s="243"/>
      <c r="D2" s="243"/>
      <c r="E2" s="243"/>
      <c r="F2" s="243"/>
      <c r="G2" s="243"/>
      <c r="H2" s="243"/>
      <c r="I2" s="244"/>
    </row>
    <row r="3" spans="1:12" ht="18.95" customHeight="1" x14ac:dyDescent="0.25">
      <c r="A3" s="121" t="s">
        <v>114</v>
      </c>
      <c r="B3" s="122"/>
      <c r="C3" s="122"/>
      <c r="D3" s="207">
        <v>0.1</v>
      </c>
      <c r="E3" s="273"/>
      <c r="F3" s="236"/>
      <c r="G3" s="236"/>
      <c r="H3" s="236"/>
      <c r="I3" s="237"/>
    </row>
    <row r="4" spans="1:12" ht="18.95" customHeight="1" x14ac:dyDescent="0.25">
      <c r="A4" s="121"/>
      <c r="B4" s="122"/>
      <c r="C4" s="122"/>
      <c r="D4" s="233">
        <f>Input!F5</f>
        <v>0</v>
      </c>
      <c r="E4" s="233"/>
      <c r="F4" s="234">
        <v>0.1</v>
      </c>
      <c r="G4" s="234">
        <f>F4+0.05</f>
        <v>0.15000000000000002</v>
      </c>
      <c r="H4" s="234">
        <f>G4+0.05</f>
        <v>0.2</v>
      </c>
      <c r="I4" s="235">
        <f>H4+0.05</f>
        <v>0.25</v>
      </c>
      <c r="J4" s="84">
        <f t="shared" ref="J4:K4" si="0">I4+0.05</f>
        <v>0.3</v>
      </c>
      <c r="K4" s="84">
        <f t="shared" si="0"/>
        <v>0.35</v>
      </c>
      <c r="L4" s="84">
        <f>D3</f>
        <v>0.1</v>
      </c>
    </row>
    <row r="5" spans="1:12" ht="18.95" customHeight="1" x14ac:dyDescent="0.25">
      <c r="A5" s="556" t="s">
        <v>0</v>
      </c>
      <c r="B5" s="122"/>
      <c r="C5" s="555"/>
      <c r="D5" s="122"/>
      <c r="E5" s="122"/>
      <c r="F5" s="236"/>
      <c r="G5" s="236"/>
      <c r="H5" s="236"/>
      <c r="I5" s="237"/>
      <c r="J5" s="42"/>
      <c r="K5" s="42"/>
      <c r="L5" s="42"/>
    </row>
    <row r="6" spans="1:12" ht="18.95" customHeight="1" x14ac:dyDescent="0.25">
      <c r="A6" s="128"/>
      <c r="B6" s="246"/>
      <c r="C6" s="238" t="s">
        <v>1</v>
      </c>
      <c r="D6" s="239">
        <f>Input!F7</f>
        <v>0</v>
      </c>
      <c r="E6" s="239"/>
      <c r="F6" s="239">
        <f>$D$6-($D$16-F16)</f>
        <v>0</v>
      </c>
      <c r="G6" s="239">
        <f t="shared" ref="G6:I6" si="1">$D$6-($D$16-G16)</f>
        <v>0</v>
      </c>
      <c r="H6" s="239">
        <f t="shared" si="1"/>
        <v>0</v>
      </c>
      <c r="I6" s="240">
        <f t="shared" si="1"/>
        <v>0</v>
      </c>
      <c r="J6" s="85">
        <f t="shared" ref="J6:L6" si="2">$D$6-($D$16-J16)</f>
        <v>0</v>
      </c>
      <c r="K6" s="85">
        <f t="shared" si="2"/>
        <v>0</v>
      </c>
      <c r="L6" s="85">
        <f t="shared" si="2"/>
        <v>0</v>
      </c>
    </row>
    <row r="7" spans="1:12" ht="18.95" customHeight="1" x14ac:dyDescent="0.25">
      <c r="A7" s="128"/>
      <c r="B7" s="246"/>
      <c r="C7" s="238" t="s">
        <v>2</v>
      </c>
      <c r="D7" s="239">
        <f>Input!F8</f>
        <v>0</v>
      </c>
      <c r="E7" s="239"/>
      <c r="F7" s="241">
        <f>$D$7</f>
        <v>0</v>
      </c>
      <c r="G7" s="241">
        <f t="shared" ref="G7:L7" si="3">$D$7</f>
        <v>0</v>
      </c>
      <c r="H7" s="241">
        <f t="shared" si="3"/>
        <v>0</v>
      </c>
      <c r="I7" s="242">
        <f t="shared" si="3"/>
        <v>0</v>
      </c>
      <c r="J7" s="90">
        <f t="shared" si="3"/>
        <v>0</v>
      </c>
      <c r="K7" s="90">
        <f t="shared" si="3"/>
        <v>0</v>
      </c>
      <c r="L7" s="90">
        <f t="shared" si="3"/>
        <v>0</v>
      </c>
    </row>
    <row r="8" spans="1:12" ht="18.95" customHeight="1" x14ac:dyDescent="0.25">
      <c r="A8" s="128"/>
      <c r="B8" s="246"/>
      <c r="C8" s="238" t="s">
        <v>51</v>
      </c>
      <c r="D8" s="239">
        <f>Input!F9</f>
        <v>0</v>
      </c>
      <c r="E8" s="239"/>
      <c r="F8" s="241">
        <f>$D$8</f>
        <v>0</v>
      </c>
      <c r="G8" s="241">
        <f t="shared" ref="G8:L8" si="4">$D$8</f>
        <v>0</v>
      </c>
      <c r="H8" s="241">
        <f t="shared" si="4"/>
        <v>0</v>
      </c>
      <c r="I8" s="242">
        <f t="shared" si="4"/>
        <v>0</v>
      </c>
      <c r="J8" s="90">
        <f t="shared" si="4"/>
        <v>0</v>
      </c>
      <c r="K8" s="90">
        <f t="shared" si="4"/>
        <v>0</v>
      </c>
      <c r="L8" s="90">
        <f t="shared" si="4"/>
        <v>0</v>
      </c>
    </row>
    <row r="9" spans="1:12" ht="18.95" customHeight="1" x14ac:dyDescent="0.25">
      <c r="A9" s="128"/>
      <c r="B9" s="246"/>
      <c r="C9" s="238" t="s">
        <v>52</v>
      </c>
      <c r="D9" s="239">
        <f>Input!F10</f>
        <v>0</v>
      </c>
      <c r="E9" s="239"/>
      <c r="F9" s="241">
        <f>$D$9</f>
        <v>0</v>
      </c>
      <c r="G9" s="241">
        <f t="shared" ref="G9:L9" si="5">$D$9</f>
        <v>0</v>
      </c>
      <c r="H9" s="241">
        <f t="shared" si="5"/>
        <v>0</v>
      </c>
      <c r="I9" s="242">
        <f t="shared" si="5"/>
        <v>0</v>
      </c>
      <c r="J9" s="90">
        <f t="shared" si="5"/>
        <v>0</v>
      </c>
      <c r="K9" s="90">
        <f t="shared" si="5"/>
        <v>0</v>
      </c>
      <c r="L9" s="90">
        <f t="shared" si="5"/>
        <v>0</v>
      </c>
    </row>
    <row r="10" spans="1:12" ht="18.95" customHeight="1" x14ac:dyDescent="0.25">
      <c r="A10" s="128"/>
      <c r="B10" s="246"/>
      <c r="C10" s="238" t="s">
        <v>53</v>
      </c>
      <c r="D10" s="239">
        <f>Input!F11</f>
        <v>0</v>
      </c>
      <c r="E10" s="239"/>
      <c r="F10" s="241">
        <f>$D$10</f>
        <v>0</v>
      </c>
      <c r="G10" s="241">
        <f t="shared" ref="G10:L10" si="6">$D$10</f>
        <v>0</v>
      </c>
      <c r="H10" s="241">
        <f t="shared" si="6"/>
        <v>0</v>
      </c>
      <c r="I10" s="242">
        <f t="shared" si="6"/>
        <v>0</v>
      </c>
      <c r="J10" s="90">
        <f t="shared" si="6"/>
        <v>0</v>
      </c>
      <c r="K10" s="90">
        <f t="shared" si="6"/>
        <v>0</v>
      </c>
      <c r="L10" s="90">
        <f t="shared" si="6"/>
        <v>0</v>
      </c>
    </row>
    <row r="11" spans="1:12" ht="18.95" customHeight="1" x14ac:dyDescent="0.25">
      <c r="A11" s="128"/>
      <c r="B11" s="246"/>
      <c r="C11" s="238" t="s">
        <v>3</v>
      </c>
      <c r="D11" s="239">
        <f>Input!F12</f>
        <v>0</v>
      </c>
      <c r="E11" s="239"/>
      <c r="F11" s="241">
        <f>$D$11-($D$16-F16)</f>
        <v>0</v>
      </c>
      <c r="G11" s="241">
        <f t="shared" ref="G11:I11" si="7">$D$11-($D$16-G16)</f>
        <v>0</v>
      </c>
      <c r="H11" s="241">
        <f t="shared" si="7"/>
        <v>0</v>
      </c>
      <c r="I11" s="242">
        <f t="shared" si="7"/>
        <v>0</v>
      </c>
      <c r="J11" s="90">
        <f t="shared" ref="J11:L11" si="8">$D$11-($D$16-J16)</f>
        <v>0</v>
      </c>
      <c r="K11" s="90">
        <f t="shared" si="8"/>
        <v>0</v>
      </c>
      <c r="L11" s="90">
        <f t="shared" si="8"/>
        <v>0</v>
      </c>
    </row>
    <row r="12" spans="1:12" ht="18.95" customHeight="1" x14ac:dyDescent="0.25">
      <c r="A12" s="128"/>
      <c r="B12" s="246"/>
      <c r="C12" s="238" t="s">
        <v>4</v>
      </c>
      <c r="D12" s="239">
        <f>Input!F13</f>
        <v>0</v>
      </c>
      <c r="E12" s="239"/>
      <c r="F12" s="241">
        <f>$D$12</f>
        <v>0</v>
      </c>
      <c r="G12" s="241">
        <f t="shared" ref="G12:L12" si="9">$D$12</f>
        <v>0</v>
      </c>
      <c r="H12" s="241">
        <f t="shared" si="9"/>
        <v>0</v>
      </c>
      <c r="I12" s="242">
        <f t="shared" si="9"/>
        <v>0</v>
      </c>
      <c r="J12" s="90">
        <f t="shared" si="9"/>
        <v>0</v>
      </c>
      <c r="K12" s="90">
        <f t="shared" si="9"/>
        <v>0</v>
      </c>
      <c r="L12" s="90">
        <f t="shared" si="9"/>
        <v>0</v>
      </c>
    </row>
    <row r="13" spans="1:12" ht="18.95" customHeight="1" x14ac:dyDescent="0.25">
      <c r="A13" s="128"/>
      <c r="B13" s="246"/>
      <c r="C13" s="247" t="s">
        <v>5</v>
      </c>
      <c r="D13" s="239">
        <f>Input!F14</f>
        <v>0</v>
      </c>
      <c r="E13" s="270"/>
      <c r="F13" s="270">
        <f>F11-F12</f>
        <v>0</v>
      </c>
      <c r="G13" s="239">
        <f t="shared" ref="G13:I13" si="10">G11-G12</f>
        <v>0</v>
      </c>
      <c r="H13" s="239">
        <f t="shared" si="10"/>
        <v>0</v>
      </c>
      <c r="I13" s="240">
        <f t="shared" si="10"/>
        <v>0</v>
      </c>
      <c r="J13" s="85">
        <f t="shared" ref="J13:L13" si="11">J11-J12</f>
        <v>0</v>
      </c>
      <c r="K13" s="85">
        <f t="shared" si="11"/>
        <v>0</v>
      </c>
      <c r="L13" s="85">
        <f t="shared" si="11"/>
        <v>0</v>
      </c>
    </row>
    <row r="14" spans="1:12" ht="7.5" customHeight="1" x14ac:dyDescent="0.25">
      <c r="A14" s="128"/>
      <c r="B14" s="122"/>
      <c r="C14" s="248"/>
      <c r="D14" s="274"/>
      <c r="E14" s="274"/>
      <c r="F14" s="275"/>
      <c r="G14" s="276"/>
      <c r="H14" s="276"/>
      <c r="I14" s="277"/>
      <c r="J14" s="99"/>
      <c r="K14" s="99"/>
      <c r="L14" s="99"/>
    </row>
    <row r="15" spans="1:12" ht="18" customHeight="1" x14ac:dyDescent="0.25">
      <c r="A15" s="556" t="s">
        <v>6</v>
      </c>
      <c r="B15" s="122"/>
      <c r="C15" s="249"/>
      <c r="D15" s="278"/>
      <c r="E15" s="278"/>
      <c r="F15" s="279"/>
      <c r="G15" s="276"/>
      <c r="H15" s="276"/>
      <c r="I15" s="277"/>
      <c r="J15" s="99"/>
      <c r="K15" s="99"/>
      <c r="L15" s="99"/>
    </row>
    <row r="16" spans="1:12" ht="18" customHeight="1" x14ac:dyDescent="0.25">
      <c r="A16" s="128"/>
      <c r="B16" s="133" t="s">
        <v>44</v>
      </c>
      <c r="C16" s="250"/>
      <c r="D16" s="280">
        <f>Input!F17</f>
        <v>0</v>
      </c>
      <c r="E16" s="280"/>
      <c r="F16" s="280">
        <f>$D$16*(1-F$4)</f>
        <v>0</v>
      </c>
      <c r="G16" s="239">
        <f t="shared" ref="G16:I16" si="12">$D$16*(1-G4)</f>
        <v>0</v>
      </c>
      <c r="H16" s="239">
        <f t="shared" si="12"/>
        <v>0</v>
      </c>
      <c r="I16" s="240">
        <f t="shared" si="12"/>
        <v>0</v>
      </c>
      <c r="J16" s="85">
        <f t="shared" ref="J16:L16" si="13">$D$16*(1-J4)</f>
        <v>0</v>
      </c>
      <c r="K16" s="85">
        <f t="shared" si="13"/>
        <v>0</v>
      </c>
      <c r="L16" s="85">
        <f t="shared" si="13"/>
        <v>0</v>
      </c>
    </row>
    <row r="17" spans="1:12" ht="18" customHeight="1" x14ac:dyDescent="0.25">
      <c r="A17" s="128"/>
      <c r="B17" s="251"/>
      <c r="C17" s="238" t="s">
        <v>45</v>
      </c>
      <c r="D17" s="280">
        <f>Input!F18</f>
        <v>0</v>
      </c>
      <c r="E17" s="239"/>
      <c r="F17" s="241">
        <f>$D$17</f>
        <v>0</v>
      </c>
      <c r="G17" s="241">
        <f t="shared" ref="G17:L17" si="14">$D$17</f>
        <v>0</v>
      </c>
      <c r="H17" s="241">
        <f t="shared" si="14"/>
        <v>0</v>
      </c>
      <c r="I17" s="242">
        <f t="shared" si="14"/>
        <v>0</v>
      </c>
      <c r="J17" s="90">
        <f t="shared" si="14"/>
        <v>0</v>
      </c>
      <c r="K17" s="90">
        <f t="shared" si="14"/>
        <v>0</v>
      </c>
      <c r="L17" s="90">
        <f t="shared" si="14"/>
        <v>0</v>
      </c>
    </row>
    <row r="18" spans="1:12" ht="18" customHeight="1" x14ac:dyDescent="0.25">
      <c r="A18" s="128"/>
      <c r="B18" s="251" t="s">
        <v>46</v>
      </c>
      <c r="C18" s="247"/>
      <c r="D18" s="280">
        <f>Input!F19</f>
        <v>0</v>
      </c>
      <c r="E18" s="270"/>
      <c r="F18" s="241">
        <f>F16-F17</f>
        <v>0</v>
      </c>
      <c r="G18" s="241">
        <f t="shared" ref="G18:I18" si="15">G16-G17</f>
        <v>0</v>
      </c>
      <c r="H18" s="241">
        <f t="shared" si="15"/>
        <v>0</v>
      </c>
      <c r="I18" s="242">
        <f t="shared" si="15"/>
        <v>0</v>
      </c>
      <c r="J18" s="90">
        <f t="shared" ref="J18:L18" si="16">J16-J17</f>
        <v>0</v>
      </c>
      <c r="K18" s="90">
        <f t="shared" si="16"/>
        <v>0</v>
      </c>
      <c r="L18" s="90">
        <f t="shared" si="16"/>
        <v>0</v>
      </c>
    </row>
    <row r="19" spans="1:12" ht="18" customHeight="1" x14ac:dyDescent="0.25">
      <c r="A19" s="128"/>
      <c r="B19" s="251"/>
      <c r="C19" s="248"/>
      <c r="D19" s="278"/>
      <c r="E19" s="274"/>
      <c r="F19" s="281"/>
      <c r="G19" s="281"/>
      <c r="H19" s="281"/>
      <c r="I19" s="282"/>
      <c r="J19" s="100"/>
      <c r="K19" s="100"/>
      <c r="L19" s="100"/>
    </row>
    <row r="20" spans="1:12" ht="18" customHeight="1" x14ac:dyDescent="0.25">
      <c r="A20" s="128"/>
      <c r="B20" s="251"/>
      <c r="C20" s="238" t="s">
        <v>122</v>
      </c>
      <c r="D20" s="280">
        <f>Input!F21</f>
        <v>0</v>
      </c>
      <c r="E20" s="274"/>
      <c r="F20" s="280">
        <f>$D$20*(1-F$4)</f>
        <v>0</v>
      </c>
      <c r="G20" s="280">
        <f t="shared" ref="G20:L20" si="17">$D$20*(1-G$4)</f>
        <v>0</v>
      </c>
      <c r="H20" s="280">
        <f t="shared" si="17"/>
        <v>0</v>
      </c>
      <c r="I20" s="280">
        <f t="shared" si="17"/>
        <v>0</v>
      </c>
      <c r="J20" s="101">
        <f t="shared" si="17"/>
        <v>0</v>
      </c>
      <c r="K20" s="101">
        <f t="shared" si="17"/>
        <v>0</v>
      </c>
      <c r="L20" s="101">
        <f t="shared" si="17"/>
        <v>0</v>
      </c>
    </row>
    <row r="21" spans="1:12" ht="7.5" customHeight="1" x14ac:dyDescent="0.25">
      <c r="A21" s="128"/>
      <c r="B21" s="251"/>
      <c r="C21" s="252"/>
      <c r="D21" s="283"/>
      <c r="E21" s="283"/>
      <c r="F21" s="281"/>
      <c r="G21" s="281"/>
      <c r="H21" s="281"/>
      <c r="I21" s="282"/>
      <c r="J21" s="100"/>
      <c r="K21" s="100"/>
      <c r="L21" s="100"/>
    </row>
    <row r="22" spans="1:12" ht="18" customHeight="1" x14ac:dyDescent="0.25">
      <c r="A22" s="128"/>
      <c r="B22" s="251" t="s">
        <v>9</v>
      </c>
      <c r="C22" s="253"/>
      <c r="D22" s="283"/>
      <c r="E22" s="280"/>
      <c r="F22" s="241"/>
      <c r="G22" s="241"/>
      <c r="H22" s="241"/>
      <c r="I22" s="242"/>
      <c r="J22" s="90"/>
      <c r="K22" s="90"/>
      <c r="L22" s="90"/>
    </row>
    <row r="23" spans="1:12" ht="18" customHeight="1" x14ac:dyDescent="0.25">
      <c r="A23" s="128"/>
      <c r="B23" s="251"/>
      <c r="C23" s="238" t="s">
        <v>7</v>
      </c>
      <c r="D23" s="283">
        <f>Input!F24</f>
        <v>0</v>
      </c>
      <c r="E23" s="239"/>
      <c r="F23" s="241">
        <f>$D$23</f>
        <v>0</v>
      </c>
      <c r="G23" s="241">
        <f t="shared" ref="G23:L23" si="18">$D$23</f>
        <v>0</v>
      </c>
      <c r="H23" s="241">
        <f t="shared" si="18"/>
        <v>0</v>
      </c>
      <c r="I23" s="242">
        <f t="shared" si="18"/>
        <v>0</v>
      </c>
      <c r="J23" s="90">
        <f t="shared" si="18"/>
        <v>0</v>
      </c>
      <c r="K23" s="90">
        <f t="shared" si="18"/>
        <v>0</v>
      </c>
      <c r="L23" s="90">
        <f t="shared" si="18"/>
        <v>0</v>
      </c>
    </row>
    <row r="24" spans="1:12" ht="18" customHeight="1" x14ac:dyDescent="0.25">
      <c r="A24" s="128"/>
      <c r="B24" s="251"/>
      <c r="C24" s="238" t="s">
        <v>43</v>
      </c>
      <c r="D24" s="283">
        <f>Input!F25</f>
        <v>0</v>
      </c>
      <c r="E24" s="239"/>
      <c r="F24" s="241">
        <f>$D$24</f>
        <v>0</v>
      </c>
      <c r="G24" s="241">
        <f t="shared" ref="G24:L24" si="19">$D$24</f>
        <v>0</v>
      </c>
      <c r="H24" s="241">
        <f t="shared" si="19"/>
        <v>0</v>
      </c>
      <c r="I24" s="242">
        <f t="shared" si="19"/>
        <v>0</v>
      </c>
      <c r="J24" s="90">
        <f t="shared" si="19"/>
        <v>0</v>
      </c>
      <c r="K24" s="90">
        <f t="shared" si="19"/>
        <v>0</v>
      </c>
      <c r="L24" s="90">
        <f t="shared" si="19"/>
        <v>0</v>
      </c>
    </row>
    <row r="25" spans="1:12" ht="18" customHeight="1" x14ac:dyDescent="0.25">
      <c r="A25" s="128"/>
      <c r="B25" s="251"/>
      <c r="C25" s="238" t="s">
        <v>11</v>
      </c>
      <c r="D25" s="283">
        <f>Input!F26</f>
        <v>0</v>
      </c>
      <c r="E25" s="239"/>
      <c r="F25" s="241">
        <f>$D$25</f>
        <v>0</v>
      </c>
      <c r="G25" s="241">
        <f t="shared" ref="G25:L25" si="20">$D$25</f>
        <v>0</v>
      </c>
      <c r="H25" s="241">
        <f t="shared" si="20"/>
        <v>0</v>
      </c>
      <c r="I25" s="242">
        <f t="shared" si="20"/>
        <v>0</v>
      </c>
      <c r="J25" s="90">
        <f t="shared" si="20"/>
        <v>0</v>
      </c>
      <c r="K25" s="90">
        <f t="shared" si="20"/>
        <v>0</v>
      </c>
      <c r="L25" s="90">
        <f t="shared" si="20"/>
        <v>0</v>
      </c>
    </row>
    <row r="26" spans="1:12" ht="18" customHeight="1" x14ac:dyDescent="0.25">
      <c r="A26" s="128"/>
      <c r="B26" s="251"/>
      <c r="C26" s="238" t="s">
        <v>12</v>
      </c>
      <c r="D26" s="283">
        <f>Input!F27</f>
        <v>0</v>
      </c>
      <c r="E26" s="239"/>
      <c r="F26" s="241">
        <f>$D$26</f>
        <v>0</v>
      </c>
      <c r="G26" s="241">
        <f t="shared" ref="G26:L26" si="21">$D$26</f>
        <v>0</v>
      </c>
      <c r="H26" s="241">
        <f t="shared" si="21"/>
        <v>0</v>
      </c>
      <c r="I26" s="242">
        <f t="shared" si="21"/>
        <v>0</v>
      </c>
      <c r="J26" s="90">
        <f t="shared" si="21"/>
        <v>0</v>
      </c>
      <c r="K26" s="90">
        <f t="shared" si="21"/>
        <v>0</v>
      </c>
      <c r="L26" s="90">
        <f t="shared" si="21"/>
        <v>0</v>
      </c>
    </row>
    <row r="27" spans="1:12" ht="18" customHeight="1" x14ac:dyDescent="0.25">
      <c r="A27" s="128"/>
      <c r="B27" s="251"/>
      <c r="C27" s="238" t="s">
        <v>119</v>
      </c>
      <c r="D27" s="283">
        <f>Input!F28</f>
        <v>0</v>
      </c>
      <c r="E27" s="239"/>
      <c r="F27" s="241">
        <f>$D$27</f>
        <v>0</v>
      </c>
      <c r="G27" s="241">
        <f>$D$27</f>
        <v>0</v>
      </c>
      <c r="H27" s="241">
        <f>$D$27</f>
        <v>0</v>
      </c>
      <c r="I27" s="242">
        <f>$D$27</f>
        <v>0</v>
      </c>
      <c r="J27" s="90">
        <f t="shared" ref="J27:L27" si="22">$D$27</f>
        <v>0</v>
      </c>
      <c r="K27" s="90">
        <f t="shared" si="22"/>
        <v>0</v>
      </c>
      <c r="L27" s="90">
        <f t="shared" si="22"/>
        <v>0</v>
      </c>
    </row>
    <row r="28" spans="1:12" ht="18" customHeight="1" x14ac:dyDescent="0.25">
      <c r="A28" s="128"/>
      <c r="B28" s="251"/>
      <c r="C28" s="238" t="s">
        <v>8</v>
      </c>
      <c r="D28" s="283">
        <f>Input!F29</f>
        <v>0</v>
      </c>
      <c r="E28" s="239"/>
      <c r="F28" s="241">
        <f>$D$28</f>
        <v>0</v>
      </c>
      <c r="G28" s="241">
        <f t="shared" ref="G28:L28" si="23">$D$28</f>
        <v>0</v>
      </c>
      <c r="H28" s="241">
        <f t="shared" si="23"/>
        <v>0</v>
      </c>
      <c r="I28" s="242">
        <f t="shared" si="23"/>
        <v>0</v>
      </c>
      <c r="J28" s="90">
        <f t="shared" si="23"/>
        <v>0</v>
      </c>
      <c r="K28" s="90">
        <f t="shared" si="23"/>
        <v>0</v>
      </c>
      <c r="L28" s="90">
        <f t="shared" si="23"/>
        <v>0</v>
      </c>
    </row>
    <row r="29" spans="1:12" ht="18" customHeight="1" x14ac:dyDescent="0.25">
      <c r="A29" s="128"/>
      <c r="B29" s="251" t="s">
        <v>10</v>
      </c>
      <c r="C29" s="247"/>
      <c r="D29" s="283">
        <f>Input!F30</f>
        <v>0</v>
      </c>
      <c r="E29" s="270"/>
      <c r="F29" s="284">
        <f>SUM(F23:F28)</f>
        <v>0</v>
      </c>
      <c r="G29" s="241">
        <f t="shared" ref="G29:I29" si="24">SUM(G23:G28)</f>
        <v>0</v>
      </c>
      <c r="H29" s="241">
        <f t="shared" si="24"/>
        <v>0</v>
      </c>
      <c r="I29" s="242">
        <f t="shared" si="24"/>
        <v>0</v>
      </c>
      <c r="J29" s="90">
        <f t="shared" ref="J29:L29" si="25">SUM(J23:J28)</f>
        <v>0</v>
      </c>
      <c r="K29" s="90">
        <f t="shared" si="25"/>
        <v>0</v>
      </c>
      <c r="L29" s="90">
        <f t="shared" si="25"/>
        <v>0</v>
      </c>
    </row>
    <row r="30" spans="1:12" ht="7.5" customHeight="1" x14ac:dyDescent="0.25">
      <c r="A30" s="128"/>
      <c r="B30" s="251"/>
      <c r="C30" s="252"/>
      <c r="D30" s="283"/>
      <c r="E30" s="283"/>
      <c r="F30" s="281"/>
      <c r="G30" s="281"/>
      <c r="H30" s="281"/>
      <c r="I30" s="282"/>
      <c r="J30" s="100"/>
      <c r="K30" s="100"/>
      <c r="L30" s="100"/>
    </row>
    <row r="31" spans="1:12" ht="18" customHeight="1" x14ac:dyDescent="0.25">
      <c r="A31" s="128"/>
      <c r="B31" s="251" t="s">
        <v>17</v>
      </c>
      <c r="C31" s="254"/>
      <c r="D31" s="285">
        <f>Input!F32</f>
        <v>0</v>
      </c>
      <c r="E31" s="285"/>
      <c r="F31" s="286">
        <f>F18-F29</f>
        <v>0</v>
      </c>
      <c r="G31" s="284">
        <f t="shared" ref="G31:I31" si="26">G18-G29</f>
        <v>0</v>
      </c>
      <c r="H31" s="284">
        <f t="shared" si="26"/>
        <v>0</v>
      </c>
      <c r="I31" s="287">
        <f t="shared" si="26"/>
        <v>0</v>
      </c>
      <c r="J31" s="102">
        <f t="shared" ref="J31:L31" si="27">J18-J29</f>
        <v>0</v>
      </c>
      <c r="K31" s="102">
        <f t="shared" si="27"/>
        <v>0</v>
      </c>
      <c r="L31" s="102">
        <f t="shared" si="27"/>
        <v>0</v>
      </c>
    </row>
    <row r="32" spans="1:12" ht="7.5" customHeight="1" x14ac:dyDescent="0.25">
      <c r="A32" s="128"/>
      <c r="B32" s="251"/>
      <c r="C32" s="248"/>
      <c r="D32" s="274"/>
      <c r="E32" s="274"/>
      <c r="F32" s="281"/>
      <c r="G32" s="281"/>
      <c r="H32" s="281"/>
      <c r="I32" s="282"/>
      <c r="J32" s="100"/>
      <c r="K32" s="100"/>
      <c r="L32" s="100"/>
    </row>
    <row r="33" spans="1:12" ht="18" customHeight="1" x14ac:dyDescent="0.25">
      <c r="A33" s="556" t="s">
        <v>49</v>
      </c>
      <c r="B33" s="142"/>
      <c r="C33" s="252"/>
      <c r="D33" s="274"/>
      <c r="E33" s="283"/>
      <c r="F33" s="276"/>
      <c r="G33" s="276"/>
      <c r="H33" s="276"/>
      <c r="I33" s="277"/>
      <c r="J33" s="99"/>
      <c r="K33" s="99"/>
      <c r="L33" s="99"/>
    </row>
    <row r="34" spans="1:12" ht="18" customHeight="1" x14ac:dyDescent="0.25">
      <c r="A34" s="128"/>
      <c r="B34" s="251" t="s">
        <v>16</v>
      </c>
      <c r="C34" s="253"/>
      <c r="D34" s="274">
        <f>Input!F35</f>
        <v>0</v>
      </c>
      <c r="E34" s="280"/>
      <c r="F34" s="241">
        <f>$D$34</f>
        <v>0</v>
      </c>
      <c r="G34" s="241">
        <f t="shared" ref="G34:L34" si="28">$D$34</f>
        <v>0</v>
      </c>
      <c r="H34" s="241">
        <f t="shared" si="28"/>
        <v>0</v>
      </c>
      <c r="I34" s="242">
        <f t="shared" si="28"/>
        <v>0</v>
      </c>
      <c r="J34" s="90">
        <f t="shared" si="28"/>
        <v>0</v>
      </c>
      <c r="K34" s="90">
        <f t="shared" si="28"/>
        <v>0</v>
      </c>
      <c r="L34" s="90">
        <f t="shared" si="28"/>
        <v>0</v>
      </c>
    </row>
    <row r="35" spans="1:12" ht="18" customHeight="1" x14ac:dyDescent="0.25">
      <c r="A35" s="128"/>
      <c r="B35" s="251" t="s">
        <v>13</v>
      </c>
      <c r="C35" s="238"/>
      <c r="D35" s="274">
        <f>Input!F36</f>
        <v>0</v>
      </c>
      <c r="E35" s="239"/>
      <c r="F35" s="241">
        <f>$D$35</f>
        <v>0</v>
      </c>
      <c r="G35" s="241">
        <f t="shared" ref="G35:L35" si="29">$D$35</f>
        <v>0</v>
      </c>
      <c r="H35" s="241">
        <f t="shared" si="29"/>
        <v>0</v>
      </c>
      <c r="I35" s="242">
        <f t="shared" si="29"/>
        <v>0</v>
      </c>
      <c r="J35" s="90">
        <f t="shared" si="29"/>
        <v>0</v>
      </c>
      <c r="K35" s="90">
        <f t="shared" si="29"/>
        <v>0</v>
      </c>
      <c r="L35" s="90">
        <f t="shared" si="29"/>
        <v>0</v>
      </c>
    </row>
    <row r="36" spans="1:12" ht="18" customHeight="1" x14ac:dyDescent="0.25">
      <c r="A36" s="128"/>
      <c r="B36" s="255" t="s">
        <v>14</v>
      </c>
      <c r="C36" s="247"/>
      <c r="D36" s="274">
        <f>Input!F37</f>
        <v>0</v>
      </c>
      <c r="E36" s="270"/>
      <c r="F36" s="284">
        <f>$D$36</f>
        <v>0</v>
      </c>
      <c r="G36" s="284">
        <f t="shared" ref="G36:L36" si="30">$D$36</f>
        <v>0</v>
      </c>
      <c r="H36" s="284">
        <f t="shared" si="30"/>
        <v>0</v>
      </c>
      <c r="I36" s="287">
        <f t="shared" si="30"/>
        <v>0</v>
      </c>
      <c r="J36" s="102">
        <f t="shared" si="30"/>
        <v>0</v>
      </c>
      <c r="K36" s="102">
        <f t="shared" si="30"/>
        <v>0</v>
      </c>
      <c r="L36" s="102">
        <f t="shared" si="30"/>
        <v>0</v>
      </c>
    </row>
    <row r="37" spans="1:12" ht="7.5" customHeight="1" x14ac:dyDescent="0.25">
      <c r="A37" s="128"/>
      <c r="B37" s="251"/>
      <c r="C37" s="252"/>
      <c r="D37" s="283"/>
      <c r="E37" s="283"/>
      <c r="F37" s="281"/>
      <c r="G37" s="281"/>
      <c r="H37" s="281"/>
      <c r="I37" s="282"/>
      <c r="J37" s="100"/>
      <c r="K37" s="100"/>
      <c r="L37" s="100"/>
    </row>
    <row r="38" spans="1:12" ht="18" customHeight="1" x14ac:dyDescent="0.25">
      <c r="A38" s="128"/>
      <c r="B38" s="251" t="s">
        <v>113</v>
      </c>
      <c r="C38" s="253"/>
      <c r="D38" s="280">
        <f>Input!F39</f>
        <v>0</v>
      </c>
      <c r="E38" s="280"/>
      <c r="F38" s="288">
        <f>F13-$D$13</f>
        <v>0</v>
      </c>
      <c r="G38" s="288">
        <f t="shared" ref="G38:I38" si="31">G13-$D$13</f>
        <v>0</v>
      </c>
      <c r="H38" s="288">
        <f t="shared" si="31"/>
        <v>0</v>
      </c>
      <c r="I38" s="289">
        <f t="shared" si="31"/>
        <v>0</v>
      </c>
      <c r="J38" s="103">
        <f t="shared" ref="J38:L38" si="32">J13-$D$13</f>
        <v>0</v>
      </c>
      <c r="K38" s="103">
        <f t="shared" si="32"/>
        <v>0</v>
      </c>
      <c r="L38" s="103">
        <f t="shared" si="32"/>
        <v>0</v>
      </c>
    </row>
    <row r="39" spans="1:12" ht="18" customHeight="1" x14ac:dyDescent="0.25">
      <c r="A39" s="128"/>
      <c r="B39" s="251" t="s">
        <v>15</v>
      </c>
      <c r="C39" s="238"/>
      <c r="D39" s="280">
        <f>Input!F40</f>
        <v>0</v>
      </c>
      <c r="E39" s="239"/>
      <c r="F39" s="241">
        <f>$D$39</f>
        <v>0</v>
      </c>
      <c r="G39" s="241">
        <f t="shared" ref="G39:L39" si="33">$D$39</f>
        <v>0</v>
      </c>
      <c r="H39" s="241">
        <f t="shared" si="33"/>
        <v>0</v>
      </c>
      <c r="I39" s="242">
        <f t="shared" si="33"/>
        <v>0</v>
      </c>
      <c r="J39" s="90">
        <f t="shared" si="33"/>
        <v>0</v>
      </c>
      <c r="K39" s="90">
        <f t="shared" si="33"/>
        <v>0</v>
      </c>
      <c r="L39" s="90">
        <f t="shared" si="33"/>
        <v>0</v>
      </c>
    </row>
    <row r="40" spans="1:12" ht="18" customHeight="1" x14ac:dyDescent="0.25">
      <c r="A40" s="128"/>
      <c r="B40" s="251" t="s">
        <v>7</v>
      </c>
      <c r="C40" s="238"/>
      <c r="D40" s="280">
        <f>Input!F41</f>
        <v>0</v>
      </c>
      <c r="E40" s="239"/>
      <c r="F40" s="241">
        <f>$D$40</f>
        <v>0</v>
      </c>
      <c r="G40" s="241">
        <f t="shared" ref="G40:L40" si="34">$D$40</f>
        <v>0</v>
      </c>
      <c r="H40" s="241">
        <f t="shared" si="34"/>
        <v>0</v>
      </c>
      <c r="I40" s="242">
        <f t="shared" si="34"/>
        <v>0</v>
      </c>
      <c r="J40" s="90">
        <f t="shared" si="34"/>
        <v>0</v>
      </c>
      <c r="K40" s="90">
        <f t="shared" si="34"/>
        <v>0</v>
      </c>
      <c r="L40" s="90">
        <f t="shared" si="34"/>
        <v>0</v>
      </c>
    </row>
    <row r="41" spans="1:12" ht="18" customHeight="1" x14ac:dyDescent="0.25">
      <c r="A41" s="128"/>
      <c r="B41" s="251" t="s">
        <v>92</v>
      </c>
      <c r="C41" s="247"/>
      <c r="D41" s="280">
        <f>Input!F42</f>
        <v>0</v>
      </c>
      <c r="E41" s="270"/>
      <c r="F41" s="284">
        <f>$D$41</f>
        <v>0</v>
      </c>
      <c r="G41" s="284">
        <f t="shared" ref="G41:L41" si="35">$D$41</f>
        <v>0</v>
      </c>
      <c r="H41" s="284">
        <f t="shared" si="35"/>
        <v>0</v>
      </c>
      <c r="I41" s="287">
        <f t="shared" si="35"/>
        <v>0</v>
      </c>
      <c r="J41" s="102">
        <f t="shared" si="35"/>
        <v>0</v>
      </c>
      <c r="K41" s="102">
        <f t="shared" si="35"/>
        <v>0</v>
      </c>
      <c r="L41" s="102">
        <f t="shared" si="35"/>
        <v>0</v>
      </c>
    </row>
    <row r="42" spans="1:12" ht="7.5" customHeight="1" x14ac:dyDescent="0.25">
      <c r="A42" s="121"/>
      <c r="B42" s="251"/>
      <c r="C42" s="252"/>
      <c r="D42" s="283"/>
      <c r="E42" s="283"/>
      <c r="F42" s="281"/>
      <c r="G42" s="281"/>
      <c r="H42" s="281"/>
      <c r="I42" s="282"/>
      <c r="J42" s="100"/>
      <c r="K42" s="100"/>
      <c r="L42" s="100"/>
    </row>
    <row r="43" spans="1:12" ht="18" customHeight="1" thickBot="1" x14ac:dyDescent="0.3">
      <c r="A43" s="256"/>
      <c r="B43" s="257" t="s">
        <v>57</v>
      </c>
      <c r="C43" s="258"/>
      <c r="D43" s="290">
        <f>Input!F44</f>
        <v>0</v>
      </c>
      <c r="E43" s="290"/>
      <c r="F43" s="290">
        <f>$D$43</f>
        <v>0</v>
      </c>
      <c r="G43" s="290">
        <f t="shared" ref="G43:L43" si="36">$D$43</f>
        <v>0</v>
      </c>
      <c r="H43" s="290">
        <f t="shared" si="36"/>
        <v>0</v>
      </c>
      <c r="I43" s="291">
        <f t="shared" si="36"/>
        <v>0</v>
      </c>
      <c r="J43" s="104">
        <f t="shared" si="36"/>
        <v>0</v>
      </c>
      <c r="K43" s="104">
        <f t="shared" si="36"/>
        <v>0</v>
      </c>
      <c r="L43" s="104">
        <f t="shared" si="36"/>
        <v>0</v>
      </c>
    </row>
    <row r="44" spans="1:12" ht="15.75" thickBot="1" x14ac:dyDescent="0.3">
      <c r="A44" s="236"/>
      <c r="B44" s="259"/>
      <c r="C44" s="259"/>
      <c r="D44" s="142"/>
      <c r="E44" s="142"/>
      <c r="F44" s="142"/>
      <c r="G44" s="142"/>
      <c r="H44" s="142"/>
      <c r="I44" s="142"/>
      <c r="J44" s="86"/>
      <c r="K44" s="86"/>
      <c r="L44" s="86"/>
    </row>
    <row r="45" spans="1:12" x14ac:dyDescent="0.25">
      <c r="A45" s="557" t="s">
        <v>18</v>
      </c>
      <c r="B45" s="260"/>
      <c r="C45" s="260"/>
      <c r="D45" s="260"/>
      <c r="E45" s="260"/>
      <c r="F45" s="260"/>
      <c r="G45" s="260"/>
      <c r="H45" s="260"/>
      <c r="I45" s="292"/>
      <c r="J45" s="93"/>
      <c r="K45" s="93"/>
      <c r="L45" s="93"/>
    </row>
    <row r="46" spans="1:12" x14ac:dyDescent="0.25">
      <c r="A46" s="128"/>
      <c r="B46" s="133" t="s">
        <v>19</v>
      </c>
      <c r="C46" s="261"/>
      <c r="D46" s="293" t="e">
        <f>D6/D7</f>
        <v>#DIV/0!</v>
      </c>
      <c r="E46" s="293"/>
      <c r="F46" s="293" t="e">
        <f t="shared" ref="F46:I46" si="37">F6/F7</f>
        <v>#DIV/0!</v>
      </c>
      <c r="G46" s="293" t="e">
        <f t="shared" si="37"/>
        <v>#DIV/0!</v>
      </c>
      <c r="H46" s="293" t="e">
        <f t="shared" si="37"/>
        <v>#DIV/0!</v>
      </c>
      <c r="I46" s="294" t="e">
        <f t="shared" si="37"/>
        <v>#DIV/0!</v>
      </c>
      <c r="J46" s="94" t="e">
        <f t="shared" ref="J46:L46" si="38">J6/J7</f>
        <v>#DIV/0!</v>
      </c>
      <c r="K46" s="94" t="e">
        <f t="shared" si="38"/>
        <v>#DIV/0!</v>
      </c>
      <c r="L46" s="94" t="e">
        <f t="shared" si="38"/>
        <v>#DIV/0!</v>
      </c>
    </row>
    <row r="47" spans="1:12" x14ac:dyDescent="0.25">
      <c r="A47" s="128"/>
      <c r="B47" s="133" t="s">
        <v>20</v>
      </c>
      <c r="C47" s="239"/>
      <c r="D47" s="239">
        <f>D6-D7</f>
        <v>0</v>
      </c>
      <c r="E47" s="239"/>
      <c r="F47" s="239">
        <f t="shared" ref="F47:I47" si="39">F6-F7</f>
        <v>0</v>
      </c>
      <c r="G47" s="239">
        <f t="shared" si="39"/>
        <v>0</v>
      </c>
      <c r="H47" s="239">
        <f t="shared" si="39"/>
        <v>0</v>
      </c>
      <c r="I47" s="240">
        <f t="shared" si="39"/>
        <v>0</v>
      </c>
      <c r="J47" s="85">
        <f t="shared" ref="J47:L47" si="40">J6-J7</f>
        <v>0</v>
      </c>
      <c r="K47" s="85">
        <f t="shared" si="40"/>
        <v>0</v>
      </c>
      <c r="L47" s="85">
        <f t="shared" si="40"/>
        <v>0</v>
      </c>
    </row>
    <row r="48" spans="1:12" x14ac:dyDescent="0.25">
      <c r="A48" s="128"/>
      <c r="B48" s="133" t="s">
        <v>21</v>
      </c>
      <c r="C48" s="262"/>
      <c r="D48" s="262" t="e">
        <f>D47/D16</f>
        <v>#DIV/0!</v>
      </c>
      <c r="E48" s="262"/>
      <c r="F48" s="262" t="e">
        <f>F47/F16</f>
        <v>#DIV/0!</v>
      </c>
      <c r="G48" s="262" t="e">
        <f>G47/G16</f>
        <v>#DIV/0!</v>
      </c>
      <c r="H48" s="262" t="e">
        <f>H47/H16</f>
        <v>#DIV/0!</v>
      </c>
      <c r="I48" s="295" t="e">
        <f>I47/I16</f>
        <v>#DIV/0!</v>
      </c>
      <c r="J48" s="95" t="e">
        <f t="shared" ref="J48:L48" si="41">J47/J16</f>
        <v>#DIV/0!</v>
      </c>
      <c r="K48" s="95" t="e">
        <f t="shared" si="41"/>
        <v>#DIV/0!</v>
      </c>
      <c r="L48" s="95" t="e">
        <f t="shared" si="41"/>
        <v>#DIV/0!</v>
      </c>
    </row>
    <row r="49" spans="1:12" ht="7.5" customHeight="1" x14ac:dyDescent="0.25">
      <c r="A49" s="128"/>
      <c r="B49" s="142"/>
      <c r="C49" s="142"/>
      <c r="D49" s="142"/>
      <c r="E49" s="142"/>
      <c r="F49" s="142"/>
      <c r="G49" s="142"/>
      <c r="H49" s="142"/>
      <c r="I49" s="296"/>
      <c r="J49" s="91"/>
      <c r="K49" s="91"/>
      <c r="L49" s="91"/>
    </row>
    <row r="50" spans="1:12" x14ac:dyDescent="0.25">
      <c r="A50" s="556" t="s">
        <v>22</v>
      </c>
      <c r="B50" s="142"/>
      <c r="C50" s="142"/>
      <c r="D50" s="142"/>
      <c r="E50" s="142"/>
      <c r="F50" s="142"/>
      <c r="G50" s="142"/>
      <c r="H50" s="142"/>
      <c r="I50" s="296"/>
      <c r="J50" s="91"/>
      <c r="K50" s="91"/>
      <c r="L50" s="91"/>
    </row>
    <row r="51" spans="1:12" x14ac:dyDescent="0.25">
      <c r="A51" s="128"/>
      <c r="B51" s="133" t="s">
        <v>23</v>
      </c>
      <c r="C51" s="261"/>
      <c r="D51" s="297" t="e">
        <f>D12/D11</f>
        <v>#DIV/0!</v>
      </c>
      <c r="E51" s="297"/>
      <c r="F51" s="297" t="e">
        <f t="shared" ref="F51:I51" si="42">F12/F11</f>
        <v>#DIV/0!</v>
      </c>
      <c r="G51" s="297" t="e">
        <f t="shared" si="42"/>
        <v>#DIV/0!</v>
      </c>
      <c r="H51" s="297" t="e">
        <f t="shared" si="42"/>
        <v>#DIV/0!</v>
      </c>
      <c r="I51" s="298" t="e">
        <f t="shared" si="42"/>
        <v>#DIV/0!</v>
      </c>
      <c r="J51" s="96" t="e">
        <f t="shared" ref="J51:L51" si="43">J12/J11</f>
        <v>#DIV/0!</v>
      </c>
      <c r="K51" s="96" t="e">
        <f t="shared" si="43"/>
        <v>#DIV/0!</v>
      </c>
      <c r="L51" s="96" t="e">
        <f t="shared" si="43"/>
        <v>#DIV/0!</v>
      </c>
    </row>
    <row r="52" spans="1:12" x14ac:dyDescent="0.25">
      <c r="A52" s="128"/>
      <c r="B52" s="133" t="s">
        <v>24</v>
      </c>
      <c r="C52" s="263"/>
      <c r="D52" s="297" t="e">
        <f>D13/D11</f>
        <v>#DIV/0!</v>
      </c>
      <c r="E52" s="297"/>
      <c r="F52" s="297" t="e">
        <f t="shared" ref="F52:I52" si="44">F13/F11</f>
        <v>#DIV/0!</v>
      </c>
      <c r="G52" s="297" t="e">
        <f t="shared" si="44"/>
        <v>#DIV/0!</v>
      </c>
      <c r="H52" s="297" t="e">
        <f t="shared" si="44"/>
        <v>#DIV/0!</v>
      </c>
      <c r="I52" s="298" t="e">
        <f t="shared" si="44"/>
        <v>#DIV/0!</v>
      </c>
      <c r="J52" s="96" t="e">
        <f t="shared" ref="J52:L52" si="45">J13/J11</f>
        <v>#DIV/0!</v>
      </c>
      <c r="K52" s="96" t="e">
        <f t="shared" si="45"/>
        <v>#DIV/0!</v>
      </c>
      <c r="L52" s="96" t="e">
        <f t="shared" si="45"/>
        <v>#DIV/0!</v>
      </c>
    </row>
    <row r="53" spans="1:12" x14ac:dyDescent="0.25">
      <c r="A53" s="128"/>
      <c r="B53" s="133" t="s">
        <v>25</v>
      </c>
      <c r="C53" s="261"/>
      <c r="D53" s="297" t="e">
        <f>D12/D13</f>
        <v>#DIV/0!</v>
      </c>
      <c r="E53" s="297"/>
      <c r="F53" s="297" t="e">
        <f t="shared" ref="F53:I53" si="46">F12/F13</f>
        <v>#DIV/0!</v>
      </c>
      <c r="G53" s="297" t="e">
        <f t="shared" si="46"/>
        <v>#DIV/0!</v>
      </c>
      <c r="H53" s="297" t="e">
        <f t="shared" si="46"/>
        <v>#DIV/0!</v>
      </c>
      <c r="I53" s="298" t="e">
        <f t="shared" si="46"/>
        <v>#DIV/0!</v>
      </c>
      <c r="J53" s="96" t="e">
        <f t="shared" ref="J53:L53" si="47">J12/J13</f>
        <v>#DIV/0!</v>
      </c>
      <c r="K53" s="96" t="e">
        <f t="shared" si="47"/>
        <v>#DIV/0!</v>
      </c>
      <c r="L53" s="96" t="e">
        <f t="shared" si="47"/>
        <v>#DIV/0!</v>
      </c>
    </row>
    <row r="54" spans="1:12" x14ac:dyDescent="0.25">
      <c r="A54" s="128"/>
      <c r="B54" s="142"/>
      <c r="C54" s="142"/>
      <c r="D54" s="142"/>
      <c r="E54" s="142"/>
      <c r="F54" s="142"/>
      <c r="G54" s="142"/>
      <c r="H54" s="142"/>
      <c r="I54" s="296"/>
      <c r="J54" s="91"/>
      <c r="K54" s="91"/>
      <c r="L54" s="91"/>
    </row>
    <row r="55" spans="1:12" x14ac:dyDescent="0.25">
      <c r="A55" s="556" t="s">
        <v>94</v>
      </c>
      <c r="B55" s="142"/>
      <c r="C55" s="142"/>
      <c r="D55" s="142"/>
      <c r="E55" s="142"/>
      <c r="F55" s="142"/>
      <c r="G55" s="142"/>
      <c r="H55" s="142"/>
      <c r="I55" s="296"/>
      <c r="J55" s="91"/>
      <c r="K55" s="91"/>
      <c r="L55" s="91"/>
    </row>
    <row r="56" spans="1:12" x14ac:dyDescent="0.25">
      <c r="A56" s="128"/>
      <c r="B56" s="133" t="s">
        <v>47</v>
      </c>
      <c r="C56" s="239"/>
      <c r="D56" s="239">
        <f>D16+D20</f>
        <v>0</v>
      </c>
      <c r="E56" s="239"/>
      <c r="F56" s="239">
        <f t="shared" ref="F56:I56" si="48">F16+F20</f>
        <v>0</v>
      </c>
      <c r="G56" s="239">
        <f t="shared" si="48"/>
        <v>0</v>
      </c>
      <c r="H56" s="239">
        <f t="shared" si="48"/>
        <v>0</v>
      </c>
      <c r="I56" s="239">
        <f t="shared" si="48"/>
        <v>0</v>
      </c>
      <c r="J56" s="85">
        <f t="shared" ref="J56:L56" si="49">J16</f>
        <v>0</v>
      </c>
      <c r="K56" s="85">
        <f t="shared" si="49"/>
        <v>0</v>
      </c>
      <c r="L56" s="85">
        <f t="shared" si="49"/>
        <v>0</v>
      </c>
    </row>
    <row r="57" spans="1:12" x14ac:dyDescent="0.25">
      <c r="A57" s="128"/>
      <c r="B57" s="133" t="s">
        <v>48</v>
      </c>
      <c r="C57" s="239"/>
      <c r="D57" s="239">
        <f>D56-D17-D24</f>
        <v>0</v>
      </c>
      <c r="E57" s="239"/>
      <c r="F57" s="239">
        <f>F56-F17-F24</f>
        <v>0</v>
      </c>
      <c r="G57" s="239">
        <f>G56-G17-G24</f>
        <v>0</v>
      </c>
      <c r="H57" s="239">
        <f>H56-H17-H24</f>
        <v>0</v>
      </c>
      <c r="I57" s="240">
        <f>I56-I17-I24</f>
        <v>0</v>
      </c>
      <c r="J57" s="85">
        <f t="shared" ref="J57:L57" si="50">J56-J17-J24</f>
        <v>0</v>
      </c>
      <c r="K57" s="85">
        <f t="shared" si="50"/>
        <v>0</v>
      </c>
      <c r="L57" s="85">
        <f t="shared" si="50"/>
        <v>0</v>
      </c>
    </row>
    <row r="58" spans="1:12" x14ac:dyDescent="0.25">
      <c r="A58" s="128"/>
      <c r="B58" s="133" t="s">
        <v>27</v>
      </c>
      <c r="C58" s="239"/>
      <c r="D58" s="239">
        <f>D57-D28-D23-D25-D26-D27</f>
        <v>0</v>
      </c>
      <c r="E58" s="239"/>
      <c r="F58" s="239">
        <f t="shared" ref="F58:I58" si="51">F57-F28-F23-F25-F26-F27</f>
        <v>0</v>
      </c>
      <c r="G58" s="239">
        <f t="shared" si="51"/>
        <v>0</v>
      </c>
      <c r="H58" s="239">
        <f t="shared" si="51"/>
        <v>0</v>
      </c>
      <c r="I58" s="239">
        <f t="shared" si="51"/>
        <v>0</v>
      </c>
      <c r="J58" s="85">
        <f t="shared" ref="J58:L58" si="52">J57-J28-J23-J25-J26</f>
        <v>0</v>
      </c>
      <c r="K58" s="85">
        <f t="shared" si="52"/>
        <v>0</v>
      </c>
      <c r="L58" s="85">
        <f t="shared" si="52"/>
        <v>0</v>
      </c>
    </row>
    <row r="59" spans="1:12" x14ac:dyDescent="0.25">
      <c r="A59" s="128"/>
      <c r="B59" s="133" t="s">
        <v>28</v>
      </c>
      <c r="C59" s="264"/>
      <c r="D59" s="264" t="e">
        <f>(D58+D25+D26-D34)/D11</f>
        <v>#DIV/0!</v>
      </c>
      <c r="E59" s="264"/>
      <c r="F59" s="264" t="e">
        <f t="shared" ref="F59:I59" si="53">(F58+F25+F26-F34)/F11</f>
        <v>#DIV/0!</v>
      </c>
      <c r="G59" s="264" t="e">
        <f t="shared" si="53"/>
        <v>#DIV/0!</v>
      </c>
      <c r="H59" s="264" t="e">
        <f t="shared" si="53"/>
        <v>#DIV/0!</v>
      </c>
      <c r="I59" s="264" t="e">
        <f t="shared" si="53"/>
        <v>#DIV/0!</v>
      </c>
      <c r="J59" s="97" t="e">
        <f t="shared" ref="J59:L59" si="54">(J58+J25+J26-J34)/J11</f>
        <v>#DIV/0!</v>
      </c>
      <c r="K59" s="97" t="e">
        <f t="shared" si="54"/>
        <v>#DIV/0!</v>
      </c>
      <c r="L59" s="97" t="e">
        <f t="shared" si="54"/>
        <v>#DIV/0!</v>
      </c>
    </row>
    <row r="60" spans="1:12" x14ac:dyDescent="0.25">
      <c r="A60" s="128"/>
      <c r="B60" s="133" t="s">
        <v>29</v>
      </c>
      <c r="C60" s="264"/>
      <c r="D60" s="264" t="e">
        <f>(D58-D34)/D13</f>
        <v>#DIV/0!</v>
      </c>
      <c r="E60" s="264"/>
      <c r="F60" s="264" t="e">
        <f t="shared" ref="F60:I60" si="55">(F58-F34)/F13</f>
        <v>#DIV/0!</v>
      </c>
      <c r="G60" s="264" t="e">
        <f t="shared" si="55"/>
        <v>#DIV/0!</v>
      </c>
      <c r="H60" s="264" t="e">
        <f t="shared" si="55"/>
        <v>#DIV/0!</v>
      </c>
      <c r="I60" s="264" t="e">
        <f t="shared" si="55"/>
        <v>#DIV/0!</v>
      </c>
      <c r="J60" s="97" t="e">
        <f t="shared" ref="J60:L60" si="56">(J58+J25+J26-J34)/J13</f>
        <v>#DIV/0!</v>
      </c>
      <c r="K60" s="97" t="e">
        <f t="shared" si="56"/>
        <v>#DIV/0!</v>
      </c>
      <c r="L60" s="97" t="e">
        <f t="shared" si="56"/>
        <v>#DIV/0!</v>
      </c>
    </row>
    <row r="61" spans="1:12" x14ac:dyDescent="0.25">
      <c r="A61" s="128"/>
      <c r="B61" s="133" t="s">
        <v>30</v>
      </c>
      <c r="C61" s="264"/>
      <c r="D61" s="264" t="e">
        <f>(D58+D25+D26-D34)/D57</f>
        <v>#DIV/0!</v>
      </c>
      <c r="E61" s="264"/>
      <c r="F61" s="264" t="e">
        <f>(F58+F25+F26-F34)/F57</f>
        <v>#DIV/0!</v>
      </c>
      <c r="G61" s="264" t="e">
        <f>(G58+G25+G26-G34)/G57</f>
        <v>#DIV/0!</v>
      </c>
      <c r="H61" s="264" t="e">
        <f>(H58+H25+H26-H34)/H57</f>
        <v>#DIV/0!</v>
      </c>
      <c r="I61" s="299" t="e">
        <f>(I58+I25+I26-I34)/I57</f>
        <v>#DIV/0!</v>
      </c>
      <c r="J61" s="97" t="e">
        <f t="shared" ref="J61:L61" si="57">(J58+J25+J26-J34)/J57</f>
        <v>#DIV/0!</v>
      </c>
      <c r="K61" s="97" t="e">
        <f t="shared" si="57"/>
        <v>#DIV/0!</v>
      </c>
      <c r="L61" s="97" t="e">
        <f t="shared" si="57"/>
        <v>#DIV/0!</v>
      </c>
    </row>
    <row r="62" spans="1:12" ht="7.5" customHeight="1" x14ac:dyDescent="0.25">
      <c r="A62" s="128"/>
      <c r="B62" s="142"/>
      <c r="C62" s="265"/>
      <c r="D62" s="142"/>
      <c r="E62" s="142"/>
      <c r="F62" s="142"/>
      <c r="G62" s="142"/>
      <c r="H62" s="142"/>
      <c r="I62" s="296"/>
      <c r="J62" s="91"/>
      <c r="K62" s="91"/>
      <c r="L62" s="91"/>
    </row>
    <row r="63" spans="1:12" x14ac:dyDescent="0.25">
      <c r="A63" s="556" t="s">
        <v>93</v>
      </c>
      <c r="B63" s="142"/>
      <c r="C63" s="265"/>
      <c r="D63" s="142"/>
      <c r="E63" s="142"/>
      <c r="F63" s="142"/>
      <c r="G63" s="142"/>
      <c r="H63" s="142"/>
      <c r="I63" s="296"/>
      <c r="J63" s="91"/>
      <c r="K63" s="91"/>
      <c r="L63" s="91"/>
    </row>
    <row r="64" spans="1:12" x14ac:dyDescent="0.25">
      <c r="A64" s="128"/>
      <c r="B64" s="133" t="s">
        <v>95</v>
      </c>
      <c r="C64" s="266"/>
      <c r="D64" s="241">
        <f>D38</f>
        <v>0</v>
      </c>
      <c r="E64" s="241"/>
      <c r="F64" s="241">
        <f t="shared" ref="F64:I64" si="58">F38</f>
        <v>0</v>
      </c>
      <c r="G64" s="241">
        <f t="shared" si="58"/>
        <v>0</v>
      </c>
      <c r="H64" s="241">
        <f t="shared" si="58"/>
        <v>0</v>
      </c>
      <c r="I64" s="242">
        <f t="shared" si="58"/>
        <v>0</v>
      </c>
      <c r="J64" s="90">
        <f t="shared" ref="J64:L64" si="59">J38</f>
        <v>0</v>
      </c>
      <c r="K64" s="90">
        <f t="shared" si="59"/>
        <v>0</v>
      </c>
      <c r="L64" s="90">
        <f t="shared" si="59"/>
        <v>0</v>
      </c>
    </row>
    <row r="65" spans="1:12" x14ac:dyDescent="0.25">
      <c r="A65" s="128"/>
      <c r="B65" s="133" t="s">
        <v>28</v>
      </c>
      <c r="C65" s="264"/>
      <c r="D65" s="264" t="e">
        <f>(D64+D25+D26)/D11</f>
        <v>#DIV/0!</v>
      </c>
      <c r="E65" s="264"/>
      <c r="F65" s="264" t="e">
        <f t="shared" ref="F65:L65" si="60">(F64+F25+F26)/F11</f>
        <v>#DIV/0!</v>
      </c>
      <c r="G65" s="264" t="e">
        <f t="shared" si="60"/>
        <v>#DIV/0!</v>
      </c>
      <c r="H65" s="264" t="e">
        <f t="shared" si="60"/>
        <v>#DIV/0!</v>
      </c>
      <c r="I65" s="264" t="e">
        <f t="shared" si="60"/>
        <v>#DIV/0!</v>
      </c>
      <c r="J65" s="88" t="e">
        <f t="shared" si="60"/>
        <v>#DIV/0!</v>
      </c>
      <c r="K65" s="88" t="e">
        <f t="shared" si="60"/>
        <v>#DIV/0!</v>
      </c>
      <c r="L65" s="88" t="e">
        <f t="shared" si="60"/>
        <v>#DIV/0!</v>
      </c>
    </row>
    <row r="66" spans="1:12" x14ac:dyDescent="0.25">
      <c r="A66" s="128"/>
      <c r="B66" s="133" t="s">
        <v>29</v>
      </c>
      <c r="C66" s="264"/>
      <c r="D66" s="264" t="e">
        <f>D64/D13</f>
        <v>#DIV/0!</v>
      </c>
      <c r="E66" s="264"/>
      <c r="F66" s="264" t="e">
        <f>F64/F13</f>
        <v>#DIV/0!</v>
      </c>
      <c r="G66" s="264" t="e">
        <f>G64/G13</f>
        <v>#DIV/0!</v>
      </c>
      <c r="H66" s="264" t="e">
        <f>H64/H13</f>
        <v>#DIV/0!</v>
      </c>
      <c r="I66" s="299" t="e">
        <f>I64/I13</f>
        <v>#DIV/0!</v>
      </c>
      <c r="J66" s="97" t="e">
        <f t="shared" ref="J66:L66" si="61">J64/J13</f>
        <v>#DIV/0!</v>
      </c>
      <c r="K66" s="97" t="e">
        <f t="shared" si="61"/>
        <v>#DIV/0!</v>
      </c>
      <c r="L66" s="97" t="e">
        <f t="shared" si="61"/>
        <v>#DIV/0!</v>
      </c>
    </row>
    <row r="67" spans="1:12" ht="7.5" customHeight="1" x14ac:dyDescent="0.25">
      <c r="A67" s="128"/>
      <c r="B67" s="142"/>
      <c r="C67" s="142"/>
      <c r="D67" s="142"/>
      <c r="E67" s="142"/>
      <c r="F67" s="142"/>
      <c r="G67" s="142"/>
      <c r="H67" s="142"/>
      <c r="I67" s="296"/>
      <c r="J67" s="91"/>
      <c r="K67" s="91"/>
      <c r="L67" s="91"/>
    </row>
    <row r="68" spans="1:12" x14ac:dyDescent="0.25">
      <c r="A68" s="556" t="s">
        <v>96</v>
      </c>
      <c r="B68" s="142"/>
      <c r="C68" s="142"/>
      <c r="D68" s="142"/>
      <c r="E68" s="142"/>
      <c r="F68" s="142"/>
      <c r="G68" s="142"/>
      <c r="H68" s="142"/>
      <c r="I68" s="296"/>
      <c r="J68" s="91"/>
      <c r="K68" s="91"/>
      <c r="L68" s="91"/>
    </row>
    <row r="69" spans="1:12" x14ac:dyDescent="0.25">
      <c r="A69" s="173"/>
      <c r="B69" s="133" t="s">
        <v>31</v>
      </c>
      <c r="C69" s="239"/>
      <c r="D69" s="241">
        <f>D58+D26+D25+D23</f>
        <v>0</v>
      </c>
      <c r="E69" s="241"/>
      <c r="F69" s="241">
        <f t="shared" ref="F69:I69" si="62">F58+F26+F25+F23</f>
        <v>0</v>
      </c>
      <c r="G69" s="241">
        <f t="shared" si="62"/>
        <v>0</v>
      </c>
      <c r="H69" s="241">
        <f t="shared" si="62"/>
        <v>0</v>
      </c>
      <c r="I69" s="241">
        <f t="shared" si="62"/>
        <v>0</v>
      </c>
      <c r="J69" s="90">
        <f t="shared" ref="J69:L69" si="63">J31+J26+J25+J23</f>
        <v>0</v>
      </c>
      <c r="K69" s="90">
        <f t="shared" si="63"/>
        <v>0</v>
      </c>
      <c r="L69" s="90">
        <f t="shared" si="63"/>
        <v>0</v>
      </c>
    </row>
    <row r="70" spans="1:12" x14ac:dyDescent="0.25">
      <c r="A70" s="173"/>
      <c r="B70" s="142"/>
      <c r="C70" s="267"/>
      <c r="D70" s="142"/>
      <c r="E70" s="142"/>
      <c r="F70" s="142"/>
      <c r="G70" s="142"/>
      <c r="H70" s="142"/>
      <c r="I70" s="296"/>
      <c r="J70" s="91"/>
      <c r="K70" s="91"/>
      <c r="L70" s="91"/>
    </row>
    <row r="71" spans="1:12" x14ac:dyDescent="0.25">
      <c r="A71" s="556" t="s">
        <v>97</v>
      </c>
      <c r="B71" s="142"/>
      <c r="C71" s="267"/>
      <c r="D71" s="142"/>
      <c r="E71" s="142"/>
      <c r="F71" s="142"/>
      <c r="G71" s="142"/>
      <c r="H71" s="142"/>
      <c r="I71" s="296"/>
      <c r="J71" s="91"/>
      <c r="K71" s="91"/>
      <c r="L71" s="91"/>
    </row>
    <row r="72" spans="1:12" x14ac:dyDescent="0.25">
      <c r="A72" s="128"/>
      <c r="B72" s="133" t="s">
        <v>31</v>
      </c>
      <c r="C72" s="241"/>
      <c r="D72" s="241">
        <f>D64+D40+D41+D35</f>
        <v>0</v>
      </c>
      <c r="E72" s="241"/>
      <c r="F72" s="241">
        <f>F64+F40+F41+F35</f>
        <v>0</v>
      </c>
      <c r="G72" s="241">
        <f>G64+G40+G41+G35</f>
        <v>0</v>
      </c>
      <c r="H72" s="241">
        <f>H64+H40+H41+H35</f>
        <v>0</v>
      </c>
      <c r="I72" s="242">
        <f>I64+I40+I41+I35</f>
        <v>0</v>
      </c>
      <c r="J72" s="90">
        <f t="shared" ref="J72:L72" si="64">J64+J40+J41+J35</f>
        <v>0</v>
      </c>
      <c r="K72" s="90">
        <f t="shared" si="64"/>
        <v>0</v>
      </c>
      <c r="L72" s="90">
        <f t="shared" si="64"/>
        <v>0</v>
      </c>
    </row>
    <row r="73" spans="1:12" ht="7.5" customHeight="1" x14ac:dyDescent="0.25">
      <c r="A73" s="128"/>
      <c r="B73" s="142"/>
      <c r="C73" s="142"/>
      <c r="D73" s="142"/>
      <c r="E73" s="142"/>
      <c r="F73" s="142"/>
      <c r="G73" s="142"/>
      <c r="H73" s="142"/>
      <c r="I73" s="296"/>
      <c r="J73" s="91"/>
      <c r="K73" s="91"/>
      <c r="L73" s="91"/>
    </row>
    <row r="74" spans="1:12" x14ac:dyDescent="0.25">
      <c r="A74" s="558" t="s">
        <v>98</v>
      </c>
      <c r="B74" s="142"/>
      <c r="C74" s="142"/>
      <c r="D74" s="142"/>
      <c r="E74" s="142"/>
      <c r="F74" s="142"/>
      <c r="G74" s="142"/>
      <c r="H74" s="142"/>
      <c r="I74" s="296"/>
      <c r="J74" s="91"/>
      <c r="K74" s="91"/>
      <c r="L74" s="91"/>
    </row>
    <row r="75" spans="1:12" x14ac:dyDescent="0.25">
      <c r="A75" s="128"/>
      <c r="B75" s="133" t="s">
        <v>33</v>
      </c>
      <c r="C75" s="239"/>
      <c r="D75" s="241">
        <f>D58+D23+D36-D34+D26-D35</f>
        <v>0</v>
      </c>
      <c r="E75" s="241"/>
      <c r="F75" s="241">
        <f>F58+F23+F36-F34+F26-F35</f>
        <v>0</v>
      </c>
      <c r="G75" s="241">
        <f>G58+G23+G36-G34+G26-G35</f>
        <v>0</v>
      </c>
      <c r="H75" s="241">
        <f>H58+H23+H36-H34+H26-H35</f>
        <v>0</v>
      </c>
      <c r="I75" s="242">
        <f>I58+I23+I36-I34+I26-I35</f>
        <v>0</v>
      </c>
      <c r="J75" s="90">
        <f t="shared" ref="J75:L75" si="65">J58+J23+J36-J34+J26-J35</f>
        <v>0</v>
      </c>
      <c r="K75" s="90">
        <f t="shared" si="65"/>
        <v>0</v>
      </c>
      <c r="L75" s="90">
        <f t="shared" si="65"/>
        <v>0</v>
      </c>
    </row>
    <row r="76" spans="1:12" x14ac:dyDescent="0.25">
      <c r="A76" s="128"/>
      <c r="B76" s="133" t="s">
        <v>34</v>
      </c>
      <c r="C76" s="239"/>
      <c r="D76" s="241">
        <f>D75-D26-D39</f>
        <v>0</v>
      </c>
      <c r="E76" s="241"/>
      <c r="F76" s="241">
        <f>F75-F26-F39</f>
        <v>0</v>
      </c>
      <c r="G76" s="241">
        <f>G75-G26-G39</f>
        <v>0</v>
      </c>
      <c r="H76" s="241">
        <f>H75-H26-H39</f>
        <v>0</v>
      </c>
      <c r="I76" s="242">
        <f>I75-I26-I39</f>
        <v>0</v>
      </c>
      <c r="J76" s="90">
        <f t="shared" ref="J76:L76" si="66">J75-J26-J39</f>
        <v>0</v>
      </c>
      <c r="K76" s="90">
        <f t="shared" si="66"/>
        <v>0</v>
      </c>
      <c r="L76" s="90">
        <f t="shared" si="66"/>
        <v>0</v>
      </c>
    </row>
    <row r="77" spans="1:12" x14ac:dyDescent="0.25">
      <c r="A77" s="128"/>
      <c r="B77" s="133" t="s">
        <v>35</v>
      </c>
      <c r="C77" s="261"/>
      <c r="D77" s="261" t="e">
        <f>D75/(D26+D39)</f>
        <v>#DIV/0!</v>
      </c>
      <c r="E77" s="261"/>
      <c r="F77" s="261" t="e">
        <f>F75/(F26+F39)</f>
        <v>#DIV/0!</v>
      </c>
      <c r="G77" s="261" t="e">
        <f>G75/(G26+G39)</f>
        <v>#DIV/0!</v>
      </c>
      <c r="H77" s="261" t="e">
        <f>H75/(H26+H39)</f>
        <v>#DIV/0!</v>
      </c>
      <c r="I77" s="300" t="e">
        <f>I75/(I26+I39)</f>
        <v>#DIV/0!</v>
      </c>
      <c r="J77" s="98" t="e">
        <f t="shared" ref="J77:L77" si="67">J75/(J26+J39)</f>
        <v>#DIV/0!</v>
      </c>
      <c r="K77" s="98" t="e">
        <f t="shared" si="67"/>
        <v>#DIV/0!</v>
      </c>
      <c r="L77" s="98" t="e">
        <f t="shared" si="67"/>
        <v>#DIV/0!</v>
      </c>
    </row>
    <row r="78" spans="1:12" x14ac:dyDescent="0.25">
      <c r="A78" s="128"/>
      <c r="B78" s="133" t="s">
        <v>36</v>
      </c>
      <c r="C78" s="239"/>
      <c r="D78" s="239">
        <f>D75-((D8+D9)*0.1)</f>
        <v>0</v>
      </c>
      <c r="E78" s="239"/>
      <c r="F78" s="239">
        <f>F75-((F8+F9)*0.1)</f>
        <v>0</v>
      </c>
      <c r="G78" s="239">
        <f>G75-((G8+G9)*0.1)</f>
        <v>0</v>
      </c>
      <c r="H78" s="239">
        <f>H75-((H8+H9)*0.1)</f>
        <v>0</v>
      </c>
      <c r="I78" s="240">
        <f>I75-((I8+I9)*0.1)</f>
        <v>0</v>
      </c>
      <c r="J78" s="85">
        <f t="shared" ref="J78:L78" si="68">J75-((J8+J9)*0.1)</f>
        <v>0</v>
      </c>
      <c r="K78" s="85">
        <f t="shared" si="68"/>
        <v>0</v>
      </c>
      <c r="L78" s="85">
        <f t="shared" si="68"/>
        <v>0</v>
      </c>
    </row>
    <row r="79" spans="1:12" x14ac:dyDescent="0.25">
      <c r="A79" s="128"/>
      <c r="B79" s="133" t="s">
        <v>37</v>
      </c>
      <c r="C79" s="261"/>
      <c r="D79" s="261" t="e">
        <f>D75/((D8+D9)*0.1)</f>
        <v>#DIV/0!</v>
      </c>
      <c r="E79" s="261"/>
      <c r="F79" s="261" t="e">
        <f>F75/((F8+F9)*0.1)</f>
        <v>#DIV/0!</v>
      </c>
      <c r="G79" s="261" t="e">
        <f>G75/((G8+G9)*0.1)</f>
        <v>#DIV/0!</v>
      </c>
      <c r="H79" s="261" t="e">
        <f>H75/((H8+H9)*0.1)</f>
        <v>#DIV/0!</v>
      </c>
      <c r="I79" s="300" t="e">
        <f>I75/((I8+I9)*0.1)</f>
        <v>#DIV/0!</v>
      </c>
      <c r="J79" s="98" t="e">
        <f t="shared" ref="J79:L79" si="69">J75/((J8+J9)*0.1)</f>
        <v>#DIV/0!</v>
      </c>
      <c r="K79" s="98" t="e">
        <f t="shared" si="69"/>
        <v>#DIV/0!</v>
      </c>
      <c r="L79" s="98" t="e">
        <f t="shared" si="69"/>
        <v>#DIV/0!</v>
      </c>
    </row>
    <row r="80" spans="1:12" ht="7.5" customHeight="1" x14ac:dyDescent="0.25">
      <c r="A80" s="128"/>
      <c r="B80" s="142"/>
      <c r="C80" s="268"/>
      <c r="D80" s="142"/>
      <c r="E80" s="142"/>
      <c r="F80" s="142"/>
      <c r="G80" s="142"/>
      <c r="H80" s="142"/>
      <c r="I80" s="296"/>
      <c r="J80" s="91"/>
      <c r="K80" s="91"/>
      <c r="L80" s="91"/>
    </row>
    <row r="81" spans="1:12" x14ac:dyDescent="0.25">
      <c r="A81" s="556" t="s">
        <v>99</v>
      </c>
      <c r="B81" s="559"/>
      <c r="C81" s="268"/>
      <c r="D81" s="142"/>
      <c r="E81" s="142"/>
      <c r="F81" s="142"/>
      <c r="G81" s="142"/>
      <c r="H81" s="142"/>
      <c r="I81" s="296"/>
      <c r="J81" s="91"/>
      <c r="K81" s="91"/>
      <c r="L81" s="91"/>
    </row>
    <row r="82" spans="1:12" x14ac:dyDescent="0.25">
      <c r="A82" s="128"/>
      <c r="B82" s="133" t="s">
        <v>33</v>
      </c>
      <c r="C82" s="239"/>
      <c r="D82" s="241">
        <f>D64+D40+D41</f>
        <v>0</v>
      </c>
      <c r="E82" s="241"/>
      <c r="F82" s="241">
        <f>F64+F40+F41</f>
        <v>0</v>
      </c>
      <c r="G82" s="241">
        <f>G64+G40+G41</f>
        <v>0</v>
      </c>
      <c r="H82" s="241">
        <f>H64+H40+H41</f>
        <v>0</v>
      </c>
      <c r="I82" s="242">
        <f>I64+I40+I41</f>
        <v>0</v>
      </c>
      <c r="J82" s="90">
        <f t="shared" ref="J82:L82" si="70">J64+J40+J41</f>
        <v>0</v>
      </c>
      <c r="K82" s="90">
        <f t="shared" si="70"/>
        <v>0</v>
      </c>
      <c r="L82" s="90">
        <f t="shared" si="70"/>
        <v>0</v>
      </c>
    </row>
    <row r="83" spans="1:12" x14ac:dyDescent="0.25">
      <c r="A83" s="128"/>
      <c r="B83" s="133" t="s">
        <v>34</v>
      </c>
      <c r="C83" s="239"/>
      <c r="D83" s="241">
        <f>D82-D39-D41</f>
        <v>0</v>
      </c>
      <c r="E83" s="241"/>
      <c r="F83" s="241">
        <f>F82-F39-F41</f>
        <v>0</v>
      </c>
      <c r="G83" s="241">
        <f>G82-G39-G41</f>
        <v>0</v>
      </c>
      <c r="H83" s="241">
        <f>H82-H39-H41</f>
        <v>0</v>
      </c>
      <c r="I83" s="242">
        <f>I82-I39-I41</f>
        <v>0</v>
      </c>
      <c r="J83" s="90">
        <f t="shared" ref="J83:L83" si="71">J82-J39-J41</f>
        <v>0</v>
      </c>
      <c r="K83" s="90">
        <f t="shared" si="71"/>
        <v>0</v>
      </c>
      <c r="L83" s="90">
        <f t="shared" si="71"/>
        <v>0</v>
      </c>
    </row>
    <row r="84" spans="1:12" x14ac:dyDescent="0.25">
      <c r="A84" s="128"/>
      <c r="B84" s="133" t="s">
        <v>35</v>
      </c>
      <c r="C84" s="261"/>
      <c r="D84" s="261" t="e">
        <f>D82/(D39+D41)</f>
        <v>#DIV/0!</v>
      </c>
      <c r="E84" s="261"/>
      <c r="F84" s="261" t="e">
        <f>F82/(F39+F41)</f>
        <v>#DIV/0!</v>
      </c>
      <c r="G84" s="261" t="e">
        <f>G82/(G39+G41)</f>
        <v>#DIV/0!</v>
      </c>
      <c r="H84" s="261" t="e">
        <f>H82/(H39+H41)</f>
        <v>#DIV/0!</v>
      </c>
      <c r="I84" s="300" t="e">
        <f>I82/(I39+I41)</f>
        <v>#DIV/0!</v>
      </c>
      <c r="J84" s="98" t="e">
        <f t="shared" ref="J84:L84" si="72">J82/(J39+J41)</f>
        <v>#DIV/0!</v>
      </c>
      <c r="K84" s="98" t="e">
        <f t="shared" si="72"/>
        <v>#DIV/0!</v>
      </c>
      <c r="L84" s="98" t="e">
        <f t="shared" si="72"/>
        <v>#DIV/0!</v>
      </c>
    </row>
    <row r="85" spans="1:12" x14ac:dyDescent="0.25">
      <c r="A85" s="128"/>
      <c r="B85" s="133" t="s">
        <v>36</v>
      </c>
      <c r="C85" s="239"/>
      <c r="D85" s="239">
        <f>D82-((D8+D9)*0.1)</f>
        <v>0</v>
      </c>
      <c r="E85" s="239"/>
      <c r="F85" s="239">
        <f>F82-((F8+F9)*0.1)</f>
        <v>0</v>
      </c>
      <c r="G85" s="239">
        <f>G82-((G8+G9)*0.1)</f>
        <v>0</v>
      </c>
      <c r="H85" s="239">
        <f>H82-((H8+H9)*0.1)</f>
        <v>0</v>
      </c>
      <c r="I85" s="240">
        <f>I82-((I8+I9)*0.1)</f>
        <v>0</v>
      </c>
      <c r="J85" s="85">
        <f t="shared" ref="J85:L85" si="73">J82-((J8+J9)*0.1)</f>
        <v>0</v>
      </c>
      <c r="K85" s="85">
        <f t="shared" si="73"/>
        <v>0</v>
      </c>
      <c r="L85" s="85">
        <f t="shared" si="73"/>
        <v>0</v>
      </c>
    </row>
    <row r="86" spans="1:12" x14ac:dyDescent="0.25">
      <c r="A86" s="128"/>
      <c r="B86" s="133" t="s">
        <v>37</v>
      </c>
      <c r="C86" s="261"/>
      <c r="D86" s="301" t="e">
        <f>D82/(D40+D41+(D8+D9)*0.1)</f>
        <v>#DIV/0!</v>
      </c>
      <c r="E86" s="133"/>
      <c r="F86" s="301" t="e">
        <f t="shared" ref="F86:L86" si="74">F82/(F40+F41+(F8+F9)*0.1)</f>
        <v>#DIV/0!</v>
      </c>
      <c r="G86" s="301" t="e">
        <f t="shared" si="74"/>
        <v>#DIV/0!</v>
      </c>
      <c r="H86" s="301" t="e">
        <f t="shared" si="74"/>
        <v>#DIV/0!</v>
      </c>
      <c r="I86" s="301" t="e">
        <f t="shared" si="74"/>
        <v>#DIV/0!</v>
      </c>
      <c r="J86" s="112" t="e">
        <f t="shared" si="74"/>
        <v>#DIV/0!</v>
      </c>
      <c r="K86" s="112" t="e">
        <f t="shared" si="74"/>
        <v>#DIV/0!</v>
      </c>
      <c r="L86" s="112" t="e">
        <f t="shared" si="74"/>
        <v>#DIV/0!</v>
      </c>
    </row>
    <row r="87" spans="1:12" ht="7.5" customHeight="1" x14ac:dyDescent="0.25">
      <c r="A87" s="128"/>
      <c r="B87" s="142"/>
      <c r="C87" s="142"/>
      <c r="D87" s="142"/>
      <c r="E87" s="142"/>
      <c r="F87" s="142"/>
      <c r="G87" s="142"/>
      <c r="H87" s="142"/>
      <c r="I87" s="296"/>
      <c r="J87" s="91"/>
      <c r="K87" s="91"/>
      <c r="L87" s="91"/>
    </row>
    <row r="88" spans="1:12" x14ac:dyDescent="0.25">
      <c r="A88" s="556" t="s">
        <v>58</v>
      </c>
      <c r="B88" s="142"/>
      <c r="C88" s="142"/>
      <c r="D88" s="142"/>
      <c r="E88" s="142"/>
      <c r="F88" s="142"/>
      <c r="G88" s="142"/>
      <c r="H88" s="142"/>
      <c r="I88" s="296"/>
      <c r="J88" s="91"/>
      <c r="K88" s="91"/>
      <c r="L88" s="91"/>
    </row>
    <row r="89" spans="1:12" s="113" customFormat="1" x14ac:dyDescent="0.25">
      <c r="A89" s="269"/>
      <c r="B89" s="262" t="s">
        <v>38</v>
      </c>
      <c r="C89" s="262"/>
      <c r="D89" s="262" t="e">
        <f>D57/D11</f>
        <v>#DIV/0!</v>
      </c>
      <c r="E89" s="262"/>
      <c r="F89" s="262" t="e">
        <f>F57/F11</f>
        <v>#DIV/0!</v>
      </c>
      <c r="G89" s="262" t="e">
        <f>G57/G11</f>
        <v>#DIV/0!</v>
      </c>
      <c r="H89" s="262" t="e">
        <f>H57/H11</f>
        <v>#DIV/0!</v>
      </c>
      <c r="I89" s="295" t="e">
        <f>I57/I11</f>
        <v>#DIV/0!</v>
      </c>
      <c r="J89" s="96" t="e">
        <f t="shared" ref="J89:L89" si="75">J57/J11</f>
        <v>#DIV/0!</v>
      </c>
      <c r="K89" s="96" t="e">
        <f t="shared" si="75"/>
        <v>#DIV/0!</v>
      </c>
      <c r="L89" s="96" t="e">
        <f t="shared" si="75"/>
        <v>#DIV/0!</v>
      </c>
    </row>
    <row r="90" spans="1:12" x14ac:dyDescent="0.25">
      <c r="A90" s="128"/>
      <c r="B90" s="133" t="s">
        <v>39</v>
      </c>
      <c r="C90" s="262"/>
      <c r="D90" s="262" t="e">
        <f>(D29-D24-D25-D26-D23)/(D18+D20-D24)</f>
        <v>#DIV/0!</v>
      </c>
      <c r="E90" s="262"/>
      <c r="F90" s="262" t="e">
        <f t="shared" ref="F90:I90" si="76">(F29-F24-F25-F26-F23)/(F18-F24)</f>
        <v>#DIV/0!</v>
      </c>
      <c r="G90" s="262" t="e">
        <f t="shared" si="76"/>
        <v>#DIV/0!</v>
      </c>
      <c r="H90" s="262" t="e">
        <f t="shared" si="76"/>
        <v>#DIV/0!</v>
      </c>
      <c r="I90" s="295" t="e">
        <f t="shared" si="76"/>
        <v>#DIV/0!</v>
      </c>
      <c r="J90" s="96" t="e">
        <f t="shared" ref="J90:L90" si="77">(J29-J24-J25-J26-J23)/(J18-J24)</f>
        <v>#DIV/0!</v>
      </c>
      <c r="K90" s="96" t="e">
        <f t="shared" si="77"/>
        <v>#DIV/0!</v>
      </c>
      <c r="L90" s="96" t="e">
        <f t="shared" si="77"/>
        <v>#DIV/0!</v>
      </c>
    </row>
    <row r="91" spans="1:12" x14ac:dyDescent="0.25">
      <c r="A91" s="128"/>
      <c r="B91" s="133" t="s">
        <v>40</v>
      </c>
      <c r="C91" s="262"/>
      <c r="D91" s="262" t="e">
        <f>D23/(D18+D20-D24)</f>
        <v>#DIV/0!</v>
      </c>
      <c r="E91" s="262"/>
      <c r="F91" s="262" t="e">
        <f t="shared" ref="F91:L91" si="78">F23/(F18+F20-F24)</f>
        <v>#DIV/0!</v>
      </c>
      <c r="G91" s="262" t="e">
        <f t="shared" si="78"/>
        <v>#DIV/0!</v>
      </c>
      <c r="H91" s="262" t="e">
        <f t="shared" si="78"/>
        <v>#DIV/0!</v>
      </c>
      <c r="I91" s="262" t="e">
        <f t="shared" si="78"/>
        <v>#DIV/0!</v>
      </c>
      <c r="J91" s="87" t="e">
        <f t="shared" si="78"/>
        <v>#DIV/0!</v>
      </c>
      <c r="K91" s="87" t="e">
        <f t="shared" si="78"/>
        <v>#DIV/0!</v>
      </c>
      <c r="L91" s="87" t="e">
        <f t="shared" si="78"/>
        <v>#DIV/0!</v>
      </c>
    </row>
    <row r="92" spans="1:12" x14ac:dyDescent="0.25">
      <c r="A92" s="128"/>
      <c r="B92" s="133" t="s">
        <v>41</v>
      </c>
      <c r="C92" s="262"/>
      <c r="D92" s="262" t="e">
        <f>(D25+D26)/(D18+D20-D24)</f>
        <v>#DIV/0!</v>
      </c>
      <c r="E92" s="262"/>
      <c r="F92" s="262" t="e">
        <f t="shared" ref="F92:L92" si="79">(F25+F26)/(F18+F20-F24)</f>
        <v>#DIV/0!</v>
      </c>
      <c r="G92" s="262" t="e">
        <f t="shared" si="79"/>
        <v>#DIV/0!</v>
      </c>
      <c r="H92" s="262" t="e">
        <f t="shared" si="79"/>
        <v>#DIV/0!</v>
      </c>
      <c r="I92" s="262" t="e">
        <f t="shared" si="79"/>
        <v>#DIV/0!</v>
      </c>
      <c r="J92" s="87" t="e">
        <f t="shared" si="79"/>
        <v>#DIV/0!</v>
      </c>
      <c r="K92" s="87" t="e">
        <f t="shared" si="79"/>
        <v>#DIV/0!</v>
      </c>
      <c r="L92" s="87" t="e">
        <f t="shared" si="79"/>
        <v>#DIV/0!</v>
      </c>
    </row>
    <row r="93" spans="1:12" x14ac:dyDescent="0.25">
      <c r="A93" s="128"/>
      <c r="B93" s="133" t="s">
        <v>42</v>
      </c>
      <c r="C93" s="262"/>
      <c r="D93" s="262" t="e">
        <f>D58/(D18+D20-D24)</f>
        <v>#DIV/0!</v>
      </c>
      <c r="E93" s="262"/>
      <c r="F93" s="262" t="e">
        <f t="shared" ref="F93:L93" si="80">F58/(F18+F20-F24)</f>
        <v>#DIV/0!</v>
      </c>
      <c r="G93" s="262" t="e">
        <f t="shared" si="80"/>
        <v>#DIV/0!</v>
      </c>
      <c r="H93" s="262" t="e">
        <f t="shared" si="80"/>
        <v>#DIV/0!</v>
      </c>
      <c r="I93" s="262" t="e">
        <f t="shared" si="80"/>
        <v>#DIV/0!</v>
      </c>
      <c r="J93" s="87" t="e">
        <f t="shared" si="80"/>
        <v>#DIV/0!</v>
      </c>
      <c r="K93" s="87" t="e">
        <f t="shared" si="80"/>
        <v>#DIV/0!</v>
      </c>
      <c r="L93" s="87" t="e">
        <f t="shared" si="80"/>
        <v>#DIV/0!</v>
      </c>
    </row>
    <row r="94" spans="1:12" x14ac:dyDescent="0.25">
      <c r="A94" s="128"/>
      <c r="B94" s="133" t="s">
        <v>59</v>
      </c>
      <c r="C94" s="239"/>
      <c r="D94" s="239" t="e">
        <f>D23/D43</f>
        <v>#DIV/0!</v>
      </c>
      <c r="E94" s="239"/>
      <c r="F94" s="239" t="e">
        <f t="shared" ref="F94:I94" si="81">F23/F43</f>
        <v>#DIV/0!</v>
      </c>
      <c r="G94" s="239" t="e">
        <f t="shared" si="81"/>
        <v>#DIV/0!</v>
      </c>
      <c r="H94" s="239" t="e">
        <f t="shared" si="81"/>
        <v>#DIV/0!</v>
      </c>
      <c r="I94" s="240" t="e">
        <f t="shared" si="81"/>
        <v>#DIV/0!</v>
      </c>
      <c r="J94" s="85" t="e">
        <f t="shared" ref="J94:L94" si="82">J23/J43</f>
        <v>#DIV/0!</v>
      </c>
      <c r="K94" s="85" t="e">
        <f t="shared" si="82"/>
        <v>#DIV/0!</v>
      </c>
      <c r="L94" s="85" t="e">
        <f t="shared" si="82"/>
        <v>#DIV/0!</v>
      </c>
    </row>
    <row r="95" spans="1:12" ht="13.5" customHeight="1" x14ac:dyDescent="0.25">
      <c r="A95" s="128"/>
      <c r="B95" s="162" t="s">
        <v>60</v>
      </c>
      <c r="C95" s="270"/>
      <c r="D95" s="241" t="e">
        <f>(D8+D9)/D43</f>
        <v>#DIV/0!</v>
      </c>
      <c r="E95" s="241"/>
      <c r="F95" s="241" t="e">
        <f>(F8+F9)/F43</f>
        <v>#DIV/0!</v>
      </c>
      <c r="G95" s="241" t="e">
        <f t="shared" ref="G95:I95" si="83">(G8+G9)/G43</f>
        <v>#DIV/0!</v>
      </c>
      <c r="H95" s="241" t="e">
        <f t="shared" si="83"/>
        <v>#DIV/0!</v>
      </c>
      <c r="I95" s="241" t="e">
        <f t="shared" si="83"/>
        <v>#DIV/0!</v>
      </c>
      <c r="J95" s="89" t="e">
        <f t="shared" ref="J95:L95" si="84">(J8+J9)/J43</f>
        <v>#DIV/0!</v>
      </c>
      <c r="K95" s="89" t="e">
        <f t="shared" si="84"/>
        <v>#DIV/0!</v>
      </c>
      <c r="L95" s="89" t="e">
        <f t="shared" si="84"/>
        <v>#DIV/0!</v>
      </c>
    </row>
    <row r="96" spans="1:12" ht="15.75" thickBot="1" x14ac:dyDescent="0.3">
      <c r="A96" s="256"/>
      <c r="B96" s="271" t="s">
        <v>120</v>
      </c>
      <c r="C96" s="272"/>
      <c r="D96" s="302" t="e">
        <f>D27/D43</f>
        <v>#DIV/0!</v>
      </c>
      <c r="E96" s="302"/>
      <c r="F96" s="302" t="e">
        <f>F27/F43</f>
        <v>#DIV/0!</v>
      </c>
      <c r="G96" s="302" t="e">
        <f t="shared" ref="G96:I96" si="85">G27/G43</f>
        <v>#DIV/0!</v>
      </c>
      <c r="H96" s="302" t="e">
        <f t="shared" si="85"/>
        <v>#DIV/0!</v>
      </c>
      <c r="I96" s="302" t="e">
        <f t="shared" si="85"/>
        <v>#DIV/0!</v>
      </c>
      <c r="J96" s="92" t="e">
        <f t="shared" ref="J96:L96" si="86">J27/J43</f>
        <v>#DIV/0!</v>
      </c>
      <c r="K96" s="92" t="e">
        <f t="shared" si="86"/>
        <v>#DIV/0!</v>
      </c>
      <c r="L96" s="92" t="e">
        <f t="shared" si="86"/>
        <v>#DIV/0!</v>
      </c>
    </row>
  </sheetData>
  <printOptions horizontalCentered="1" verticalCentered="1"/>
  <pageMargins left="0.45" right="0.45" top="0.25" bottom="0.25" header="0.3" footer="0.3"/>
  <pageSetup orientation="portrait" r:id="rId1"/>
  <rowBreaks count="1" manualBreakCount="1">
    <brk id="43" max="16383" man="1"/>
  </rowBreak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59"/>
  <sheetViews>
    <sheetView workbookViewId="0">
      <pane ySplit="5" topLeftCell="A29" activePane="bottomLeft" state="frozen"/>
      <selection pane="bottomLeft" activeCell="C55" sqref="C55"/>
    </sheetView>
  </sheetViews>
  <sheetFormatPr defaultRowHeight="15" x14ac:dyDescent="0.25"/>
  <cols>
    <col min="1" max="1" width="3.7109375" customWidth="1"/>
    <col min="2" max="2" width="30.7109375" customWidth="1"/>
    <col min="3" max="5" width="15.7109375" style="50" customWidth="1"/>
  </cols>
  <sheetData>
    <row r="1" spans="1:9" ht="23.25" x14ac:dyDescent="0.25">
      <c r="A1" s="194">
        <f>+Input!A1</f>
        <v>0</v>
      </c>
      <c r="B1" s="23"/>
      <c r="C1" s="23"/>
      <c r="D1" s="23"/>
      <c r="E1" s="24"/>
    </row>
    <row r="2" spans="1:9" ht="21" thickBot="1" x14ac:dyDescent="0.35">
      <c r="A2" s="4" t="s">
        <v>87</v>
      </c>
      <c r="B2" s="10"/>
      <c r="C2" s="10"/>
      <c r="D2" s="10"/>
      <c r="E2" s="5"/>
    </row>
    <row r="3" spans="1:9" ht="20.25" x14ac:dyDescent="0.3">
      <c r="A3" s="25"/>
      <c r="B3" s="20"/>
      <c r="C3" s="29"/>
      <c r="D3" s="29"/>
      <c r="E3" s="55"/>
    </row>
    <row r="4" spans="1:9" x14ac:dyDescent="0.25">
      <c r="A4" s="17"/>
      <c r="B4" s="18"/>
      <c r="C4" s="19" t="s">
        <v>88</v>
      </c>
      <c r="D4" s="19"/>
      <c r="E4" s="26" t="s">
        <v>89</v>
      </c>
    </row>
    <row r="5" spans="1:9" x14ac:dyDescent="0.25">
      <c r="A5" s="17"/>
      <c r="B5" s="18"/>
      <c r="C5" s="32" t="s">
        <v>84</v>
      </c>
      <c r="D5" s="33" t="s">
        <v>85</v>
      </c>
      <c r="E5" s="34" t="s">
        <v>86</v>
      </c>
    </row>
    <row r="6" spans="1:9" ht="17.45" customHeight="1" x14ac:dyDescent="0.25">
      <c r="A6" s="35" t="s">
        <v>18</v>
      </c>
      <c r="B6" s="36"/>
      <c r="C6" s="56"/>
      <c r="D6" s="56"/>
      <c r="E6" s="57"/>
    </row>
    <row r="7" spans="1:9" s="82" customFormat="1" ht="17.45" customHeight="1" x14ac:dyDescent="0.25">
      <c r="A7" s="81"/>
      <c r="B7" s="83" t="s">
        <v>19</v>
      </c>
      <c r="C7" s="28">
        <v>1</v>
      </c>
      <c r="D7" s="28"/>
      <c r="E7" s="68">
        <v>2</v>
      </c>
      <c r="G7" s="7"/>
      <c r="H7" s="7"/>
    </row>
    <row r="8" spans="1:9" ht="17.45" customHeight="1" x14ac:dyDescent="0.25">
      <c r="A8" s="37"/>
      <c r="B8" s="27" t="s">
        <v>20</v>
      </c>
      <c r="C8" s="46"/>
      <c r="D8" s="46"/>
      <c r="E8" s="59"/>
      <c r="G8" s="3"/>
      <c r="H8" s="3"/>
    </row>
    <row r="9" spans="1:9" ht="17.45" customHeight="1" x14ac:dyDescent="0.25">
      <c r="A9" s="37"/>
      <c r="B9" s="27" t="s">
        <v>21</v>
      </c>
      <c r="C9" s="51">
        <v>0.04</v>
      </c>
      <c r="D9" s="51"/>
      <c r="E9" s="52">
        <v>0.15</v>
      </c>
      <c r="G9" s="13"/>
      <c r="H9" s="13"/>
      <c r="I9" s="14"/>
    </row>
    <row r="10" spans="1:9" ht="17.45" customHeight="1" x14ac:dyDescent="0.25">
      <c r="A10" s="38"/>
      <c r="B10" s="30"/>
      <c r="C10" s="44"/>
      <c r="D10" s="44"/>
      <c r="E10" s="60"/>
      <c r="G10" s="2"/>
      <c r="H10" s="2"/>
    </row>
    <row r="11" spans="1:9" ht="17.45" customHeight="1" x14ac:dyDescent="0.25">
      <c r="A11" s="37" t="s">
        <v>22</v>
      </c>
      <c r="B11" s="18"/>
      <c r="C11" s="43"/>
      <c r="D11" s="43"/>
      <c r="E11" s="61"/>
      <c r="G11" s="2"/>
      <c r="H11" s="2"/>
    </row>
    <row r="12" spans="1:9" ht="17.45" customHeight="1" x14ac:dyDescent="0.25">
      <c r="A12" s="37"/>
      <c r="B12" s="27" t="s">
        <v>23</v>
      </c>
      <c r="C12" s="51">
        <v>0.65</v>
      </c>
      <c r="D12" s="28"/>
      <c r="E12" s="52">
        <v>0.35</v>
      </c>
      <c r="G12" s="6"/>
      <c r="H12" s="6"/>
    </row>
    <row r="13" spans="1:9" ht="17.45" customHeight="1" x14ac:dyDescent="0.25">
      <c r="A13" s="37"/>
      <c r="B13" s="27" t="s">
        <v>24</v>
      </c>
      <c r="C13" s="51">
        <v>0.35</v>
      </c>
      <c r="D13" s="28"/>
      <c r="E13" s="52">
        <v>0.65</v>
      </c>
      <c r="G13" s="7"/>
      <c r="H13" s="7"/>
    </row>
    <row r="14" spans="1:9" ht="17.45" customHeight="1" x14ac:dyDescent="0.25">
      <c r="A14" s="37"/>
      <c r="B14" s="27" t="s">
        <v>25</v>
      </c>
      <c r="C14" s="51">
        <v>1.85</v>
      </c>
      <c r="D14" s="28"/>
      <c r="E14" s="52">
        <v>0.54</v>
      </c>
      <c r="G14" s="6"/>
      <c r="H14" s="6"/>
    </row>
    <row r="15" spans="1:9" ht="17.45" customHeight="1" x14ac:dyDescent="0.25">
      <c r="A15" s="38"/>
      <c r="B15" s="30"/>
      <c r="C15" s="44"/>
      <c r="D15" s="44"/>
      <c r="E15" s="60"/>
      <c r="G15" s="2"/>
      <c r="H15" s="2"/>
    </row>
    <row r="16" spans="1:9" ht="17.45" customHeight="1" x14ac:dyDescent="0.25">
      <c r="A16" s="37" t="s">
        <v>94</v>
      </c>
      <c r="B16" s="18"/>
      <c r="C16" s="43"/>
      <c r="D16" s="43"/>
      <c r="E16" s="61"/>
      <c r="G16" s="2"/>
      <c r="H16" s="2"/>
    </row>
    <row r="17" spans="1:9" ht="17.45" hidden="1" customHeight="1" x14ac:dyDescent="0.25">
      <c r="A17" s="37"/>
      <c r="B17" s="18" t="s">
        <v>47</v>
      </c>
      <c r="C17" s="47"/>
      <c r="D17" s="47"/>
      <c r="E17" s="61"/>
      <c r="G17" s="3"/>
      <c r="H17" s="3"/>
    </row>
    <row r="18" spans="1:9" ht="17.45" hidden="1" customHeight="1" x14ac:dyDescent="0.25">
      <c r="A18" s="37"/>
      <c r="B18" s="18" t="s">
        <v>48</v>
      </c>
      <c r="C18" s="47"/>
      <c r="D18" s="47"/>
      <c r="E18" s="61"/>
      <c r="G18" s="3"/>
      <c r="H18" s="3"/>
    </row>
    <row r="19" spans="1:9" ht="17.45" hidden="1" customHeight="1" x14ac:dyDescent="0.25">
      <c r="A19" s="37"/>
      <c r="B19" s="18" t="s">
        <v>27</v>
      </c>
      <c r="C19" s="43"/>
      <c r="D19" s="43"/>
      <c r="E19" s="62"/>
      <c r="G19" s="2"/>
      <c r="H19" s="2"/>
      <c r="I19" s="11"/>
    </row>
    <row r="20" spans="1:9" ht="17.45" customHeight="1" x14ac:dyDescent="0.25">
      <c r="A20" s="37"/>
      <c r="B20" s="27" t="s">
        <v>28</v>
      </c>
      <c r="C20" s="48">
        <v>0</v>
      </c>
      <c r="D20" s="48"/>
      <c r="E20" s="53">
        <v>2.8000000000000001E-2</v>
      </c>
      <c r="G20" s="15"/>
      <c r="H20" s="15"/>
      <c r="I20" s="16"/>
    </row>
    <row r="21" spans="1:9" ht="17.45" customHeight="1" x14ac:dyDescent="0.25">
      <c r="A21" s="37"/>
      <c r="B21" s="27" t="s">
        <v>29</v>
      </c>
      <c r="C21" s="48">
        <v>0</v>
      </c>
      <c r="D21" s="48"/>
      <c r="E21" s="53">
        <v>4.9000000000000002E-2</v>
      </c>
      <c r="G21" s="8"/>
      <c r="H21" s="8"/>
      <c r="I21" s="12"/>
    </row>
    <row r="22" spans="1:9" ht="17.45" customHeight="1" x14ac:dyDescent="0.25">
      <c r="A22" s="37"/>
      <c r="B22" s="27" t="s">
        <v>30</v>
      </c>
      <c r="C22" s="48">
        <v>0</v>
      </c>
      <c r="D22" s="48"/>
      <c r="E22" s="53">
        <v>0.11799999999999999</v>
      </c>
      <c r="G22" s="8"/>
      <c r="H22" s="8"/>
      <c r="I22" s="12"/>
    </row>
    <row r="23" spans="1:9" ht="17.45" customHeight="1" x14ac:dyDescent="0.25">
      <c r="A23" s="38"/>
      <c r="B23" s="30"/>
      <c r="C23" s="63"/>
      <c r="D23" s="63"/>
      <c r="E23" s="64"/>
      <c r="G23" s="8"/>
      <c r="H23" s="8"/>
      <c r="I23" s="12"/>
    </row>
    <row r="24" spans="1:9" ht="17.45" customHeight="1" x14ac:dyDescent="0.25">
      <c r="A24" s="37" t="s">
        <v>93</v>
      </c>
      <c r="B24" s="18"/>
      <c r="C24" s="43"/>
      <c r="D24" s="43"/>
      <c r="E24" s="65"/>
      <c r="G24" s="2"/>
      <c r="H24" s="2"/>
      <c r="I24" s="12"/>
    </row>
    <row r="25" spans="1:9" ht="17.45" customHeight="1" x14ac:dyDescent="0.25">
      <c r="A25" s="37"/>
      <c r="B25" s="27" t="s">
        <v>95</v>
      </c>
      <c r="C25" s="46"/>
      <c r="D25" s="46"/>
      <c r="E25" s="58"/>
      <c r="G25" s="2"/>
      <c r="H25" s="2"/>
      <c r="I25" s="12"/>
    </row>
    <row r="26" spans="1:9" ht="17.45" customHeight="1" x14ac:dyDescent="0.25">
      <c r="A26" s="37"/>
      <c r="B26" s="27" t="s">
        <v>28</v>
      </c>
      <c r="C26" s="48">
        <v>3.1E-2</v>
      </c>
      <c r="D26" s="48"/>
      <c r="E26" s="53">
        <v>9.2999999999999999E-2</v>
      </c>
      <c r="G26" s="3"/>
      <c r="H26" s="3"/>
      <c r="I26" s="16"/>
    </row>
    <row r="27" spans="1:9" ht="17.45" customHeight="1" x14ac:dyDescent="0.25">
      <c r="A27" s="37"/>
      <c r="B27" s="27" t="s">
        <v>29</v>
      </c>
      <c r="C27" s="48">
        <v>0.04</v>
      </c>
      <c r="D27" s="48"/>
      <c r="E27" s="53">
        <v>0.14499999999999999</v>
      </c>
      <c r="G27" s="2"/>
      <c r="H27" s="2"/>
    </row>
    <row r="28" spans="1:9" ht="17.45" customHeight="1" x14ac:dyDescent="0.25">
      <c r="A28" s="38"/>
      <c r="B28" s="30"/>
      <c r="C28" s="66"/>
      <c r="D28" s="66"/>
      <c r="E28" s="60"/>
      <c r="G28" s="2"/>
      <c r="H28" s="2"/>
    </row>
    <row r="29" spans="1:9" ht="17.45" customHeight="1" x14ac:dyDescent="0.25">
      <c r="A29" s="37" t="s">
        <v>96</v>
      </c>
      <c r="B29" s="18"/>
      <c r="C29" s="47"/>
      <c r="D29" s="47"/>
      <c r="E29" s="67"/>
      <c r="G29" s="3"/>
      <c r="H29" s="3"/>
      <c r="I29" s="16"/>
    </row>
    <row r="30" spans="1:9" ht="17.45" customHeight="1" x14ac:dyDescent="0.25">
      <c r="A30" s="39"/>
      <c r="B30" s="27" t="s">
        <v>31</v>
      </c>
      <c r="C30" s="28"/>
      <c r="D30" s="28"/>
      <c r="E30" s="68"/>
      <c r="G30" s="3"/>
      <c r="H30" s="3"/>
      <c r="I30" s="16"/>
    </row>
    <row r="31" spans="1:9" ht="17.45" customHeight="1" x14ac:dyDescent="0.25">
      <c r="A31" s="40"/>
      <c r="B31" s="30"/>
      <c r="C31" s="69"/>
      <c r="D31" s="69"/>
      <c r="E31" s="70"/>
      <c r="G31" s="6"/>
      <c r="H31" s="2"/>
      <c r="I31" s="16"/>
    </row>
    <row r="32" spans="1:9" ht="17.45" customHeight="1" x14ac:dyDescent="0.25">
      <c r="A32" s="37" t="s">
        <v>97</v>
      </c>
      <c r="B32" s="18"/>
      <c r="C32" s="45"/>
      <c r="D32" s="45"/>
      <c r="E32" s="71"/>
      <c r="G32" s="6"/>
      <c r="H32" s="6"/>
    </row>
    <row r="33" spans="1:9" ht="17.45" customHeight="1" x14ac:dyDescent="0.25">
      <c r="A33" s="37"/>
      <c r="B33" s="27" t="s">
        <v>31</v>
      </c>
      <c r="C33" s="28"/>
      <c r="D33" s="28"/>
      <c r="E33" s="68"/>
      <c r="G33" s="2"/>
      <c r="H33" s="2"/>
    </row>
    <row r="34" spans="1:9" ht="17.45" customHeight="1" x14ac:dyDescent="0.25">
      <c r="A34" s="37"/>
      <c r="B34" s="18"/>
      <c r="C34" s="43"/>
      <c r="D34" s="43"/>
      <c r="E34" s="61"/>
      <c r="G34" s="2"/>
      <c r="H34" s="2"/>
    </row>
    <row r="35" spans="1:9" ht="17.45" customHeight="1" x14ac:dyDescent="0.25">
      <c r="A35" s="35" t="s">
        <v>98</v>
      </c>
      <c r="B35" s="36"/>
      <c r="C35" s="72"/>
      <c r="D35" s="72"/>
      <c r="E35" s="73"/>
      <c r="G35" s="2"/>
      <c r="H35" s="2"/>
    </row>
    <row r="36" spans="1:9" ht="17.45" customHeight="1" x14ac:dyDescent="0.25">
      <c r="A36" s="37"/>
      <c r="B36" s="27" t="s">
        <v>33</v>
      </c>
      <c r="C36" s="49"/>
      <c r="D36" s="49"/>
      <c r="E36" s="74"/>
      <c r="G36" s="9"/>
      <c r="H36" s="9"/>
      <c r="I36" s="12"/>
    </row>
    <row r="37" spans="1:9" ht="17.45" customHeight="1" x14ac:dyDescent="0.25">
      <c r="A37" s="37"/>
      <c r="B37" s="27" t="s">
        <v>34</v>
      </c>
      <c r="C37" s="28">
        <v>0</v>
      </c>
      <c r="D37" s="28"/>
      <c r="E37" s="68">
        <v>0</v>
      </c>
      <c r="G37" s="9"/>
      <c r="H37" s="9"/>
      <c r="I37" s="12"/>
    </row>
    <row r="38" spans="1:9" ht="17.45" customHeight="1" x14ac:dyDescent="0.25">
      <c r="A38" s="37"/>
      <c r="B38" s="27" t="s">
        <v>35</v>
      </c>
      <c r="C38" s="28">
        <v>1</v>
      </c>
      <c r="D38" s="28"/>
      <c r="E38" s="68">
        <v>1.25</v>
      </c>
      <c r="G38" s="9"/>
      <c r="H38" s="9"/>
      <c r="I38" s="12"/>
    </row>
    <row r="39" spans="1:9" ht="17.45" customHeight="1" x14ac:dyDescent="0.25">
      <c r="A39" s="37"/>
      <c r="B39" s="27" t="s">
        <v>36</v>
      </c>
      <c r="C39" s="49"/>
      <c r="D39" s="49"/>
      <c r="E39" s="74"/>
      <c r="G39" s="9"/>
      <c r="H39" s="9"/>
      <c r="I39" s="12"/>
    </row>
    <row r="40" spans="1:9" ht="17.45" customHeight="1" x14ac:dyDescent="0.25">
      <c r="A40" s="37"/>
      <c r="B40" s="27" t="s">
        <v>37</v>
      </c>
      <c r="C40" s="28">
        <v>0.75</v>
      </c>
      <c r="D40" s="28"/>
      <c r="E40" s="68">
        <v>1.75</v>
      </c>
      <c r="G40" s="9"/>
      <c r="H40" s="9"/>
      <c r="I40" s="12"/>
    </row>
    <row r="41" spans="1:9" ht="17.45" customHeight="1" x14ac:dyDescent="0.25">
      <c r="A41" s="38"/>
      <c r="B41" s="30"/>
      <c r="C41" s="66"/>
      <c r="D41" s="66"/>
      <c r="E41" s="75"/>
      <c r="G41" s="3"/>
      <c r="H41" s="3"/>
      <c r="I41" s="16"/>
    </row>
    <row r="42" spans="1:9" ht="17.45" customHeight="1" x14ac:dyDescent="0.25">
      <c r="A42" s="37" t="s">
        <v>99</v>
      </c>
      <c r="B42" s="18"/>
      <c r="C42" s="76"/>
      <c r="D42" s="77"/>
      <c r="E42" s="78"/>
      <c r="G42" s="3"/>
      <c r="H42" s="16"/>
      <c r="I42" s="16"/>
    </row>
    <row r="43" spans="1:9" x14ac:dyDescent="0.25">
      <c r="A43" s="37"/>
      <c r="B43" s="27" t="s">
        <v>33</v>
      </c>
      <c r="C43" s="79"/>
      <c r="D43" s="79"/>
      <c r="E43" s="79"/>
      <c r="F43" s="22"/>
      <c r="G43" s="1"/>
    </row>
    <row r="44" spans="1:9" x14ac:dyDescent="0.25">
      <c r="A44" s="37"/>
      <c r="B44" s="27" t="s">
        <v>34</v>
      </c>
      <c r="C44" s="80">
        <v>1</v>
      </c>
      <c r="D44" s="80"/>
      <c r="E44" s="80">
        <v>1.25</v>
      </c>
      <c r="F44" s="22"/>
    </row>
    <row r="45" spans="1:9" x14ac:dyDescent="0.25">
      <c r="A45" s="37"/>
      <c r="B45" s="27" t="s">
        <v>35</v>
      </c>
      <c r="C45" s="80">
        <v>1</v>
      </c>
      <c r="D45" s="80">
        <f t="shared" ref="D45" si="0">D38</f>
        <v>0</v>
      </c>
      <c r="E45" s="80">
        <v>1.25</v>
      </c>
      <c r="F45" s="22"/>
    </row>
    <row r="46" spans="1:9" x14ac:dyDescent="0.25">
      <c r="A46" s="37"/>
      <c r="B46" s="27" t="s">
        <v>36</v>
      </c>
      <c r="C46" s="80">
        <f t="shared" ref="C46:E46" si="1">C39</f>
        <v>0</v>
      </c>
      <c r="D46" s="80">
        <f t="shared" si="1"/>
        <v>0</v>
      </c>
      <c r="E46" s="80">
        <f t="shared" si="1"/>
        <v>0</v>
      </c>
      <c r="F46" s="22"/>
    </row>
    <row r="47" spans="1:9" x14ac:dyDescent="0.25">
      <c r="A47" s="37"/>
      <c r="B47" s="27" t="s">
        <v>37</v>
      </c>
      <c r="C47" s="80">
        <f t="shared" ref="C47:E47" si="2">C40</f>
        <v>0.75</v>
      </c>
      <c r="D47" s="80">
        <f t="shared" si="2"/>
        <v>0</v>
      </c>
      <c r="E47" s="80">
        <f t="shared" si="2"/>
        <v>1.75</v>
      </c>
      <c r="F47" s="22"/>
    </row>
    <row r="48" spans="1:9" x14ac:dyDescent="0.25">
      <c r="A48" s="37"/>
      <c r="B48" s="18"/>
      <c r="C48" s="54"/>
      <c r="D48" s="54"/>
      <c r="E48" s="61"/>
      <c r="F48" s="22"/>
    </row>
    <row r="49" spans="1:6" x14ac:dyDescent="0.25">
      <c r="A49" s="35" t="s">
        <v>58</v>
      </c>
      <c r="B49" s="36"/>
      <c r="C49" s="56"/>
      <c r="D49" s="56"/>
      <c r="E49" s="57"/>
      <c r="F49" s="22"/>
    </row>
    <row r="50" spans="1:6" x14ac:dyDescent="0.25">
      <c r="A50" s="37"/>
      <c r="B50" s="27" t="s">
        <v>38</v>
      </c>
      <c r="C50" s="53">
        <v>0.16</v>
      </c>
      <c r="D50" s="53"/>
      <c r="E50" s="53">
        <v>0.34</v>
      </c>
      <c r="F50" s="22"/>
    </row>
    <row r="51" spans="1:6" x14ac:dyDescent="0.25">
      <c r="A51" s="37"/>
      <c r="B51" s="27" t="s">
        <v>39</v>
      </c>
      <c r="C51" s="53">
        <v>0.77</v>
      </c>
      <c r="D51" s="53"/>
      <c r="E51" s="53">
        <v>0.61</v>
      </c>
      <c r="F51" s="22"/>
    </row>
    <row r="52" spans="1:6" x14ac:dyDescent="0.25">
      <c r="A52" s="37"/>
      <c r="B52" s="27" t="s">
        <v>40</v>
      </c>
      <c r="C52" s="53">
        <v>0.16500000000000001</v>
      </c>
      <c r="D52" s="53"/>
      <c r="E52" s="53">
        <v>0.06</v>
      </c>
      <c r="F52" s="22"/>
    </row>
    <row r="53" spans="1:6" x14ac:dyDescent="0.25">
      <c r="A53" s="37"/>
      <c r="B53" s="27" t="s">
        <v>41</v>
      </c>
      <c r="C53" s="53">
        <v>0.1</v>
      </c>
      <c r="D53" s="53"/>
      <c r="E53" s="53">
        <v>0.04</v>
      </c>
      <c r="F53" s="22"/>
    </row>
    <row r="54" spans="1:6" x14ac:dyDescent="0.25">
      <c r="A54" s="37"/>
      <c r="B54" s="27" t="s">
        <v>42</v>
      </c>
      <c r="C54" s="53">
        <v>1.5E-3</v>
      </c>
      <c r="D54" s="53"/>
      <c r="E54" s="53">
        <v>0.1</v>
      </c>
      <c r="F54" s="22"/>
    </row>
    <row r="55" spans="1:6" x14ac:dyDescent="0.25">
      <c r="A55" s="37"/>
      <c r="B55" s="27" t="s">
        <v>59</v>
      </c>
      <c r="C55" s="53"/>
      <c r="D55" s="53"/>
      <c r="E55" s="53"/>
      <c r="F55" s="22"/>
    </row>
    <row r="56" spans="1:6" x14ac:dyDescent="0.25">
      <c r="A56" s="37"/>
      <c r="B56" s="27" t="s">
        <v>60</v>
      </c>
      <c r="C56" s="53"/>
      <c r="D56" s="53"/>
      <c r="E56" s="53"/>
      <c r="F56" s="22"/>
    </row>
    <row r="57" spans="1:6" x14ac:dyDescent="0.25">
      <c r="A57" s="41"/>
      <c r="B57" s="27" t="s">
        <v>120</v>
      </c>
      <c r="C57" s="53"/>
      <c r="D57" s="53"/>
      <c r="E57" s="53"/>
      <c r="F57" s="22"/>
    </row>
    <row r="58" spans="1:6" x14ac:dyDescent="0.25">
      <c r="A58" s="21"/>
      <c r="B58" s="21"/>
      <c r="C58" s="54"/>
      <c r="D58" s="54"/>
      <c r="E58" s="54"/>
      <c r="F58" s="22"/>
    </row>
    <row r="59" spans="1:6" x14ac:dyDescent="0.25">
      <c r="A59" s="22"/>
      <c r="B59" s="22"/>
      <c r="C59" s="54"/>
      <c r="D59" s="54"/>
      <c r="E59" s="54"/>
      <c r="F59" s="22"/>
    </row>
  </sheetData>
  <sheetProtection sheet="1" objects="1" scenarios="1"/>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M57"/>
  <sheetViews>
    <sheetView zoomScaleNormal="100" workbookViewId="0">
      <pane xSplit="2" ySplit="4" topLeftCell="C23" activePane="bottomRight" state="frozen"/>
      <selection pane="topRight" activeCell="C1" sqref="C1"/>
      <selection pane="bottomLeft" activeCell="A5" sqref="A5"/>
      <selection pane="bottomRight" activeCell="A48" activeCellId="5" sqref="B5 B10 A10 A23 A41 A48"/>
    </sheetView>
  </sheetViews>
  <sheetFormatPr defaultRowHeight="15" x14ac:dyDescent="0.25"/>
  <cols>
    <col min="1" max="1" width="1.7109375" customWidth="1"/>
    <col min="2" max="2" width="30.7109375" customWidth="1"/>
    <col min="3" max="4" width="10.7109375" style="105" customWidth="1"/>
    <col min="5" max="5" width="11" style="111" customWidth="1"/>
    <col min="6" max="6" width="1.7109375" style="105" customWidth="1"/>
    <col min="7" max="7" width="12.85546875" style="105" customWidth="1"/>
    <col min="8" max="8" width="11.7109375" style="105" customWidth="1"/>
    <col min="9" max="9" width="11.7109375" style="105" hidden="1" customWidth="1"/>
    <col min="10" max="10" width="9.140625" customWidth="1"/>
    <col min="11" max="13" width="9.140625" hidden="1" customWidth="1"/>
  </cols>
  <sheetData>
    <row r="1" spans="1:13" ht="36" customHeight="1" x14ac:dyDescent="0.25">
      <c r="A1" s="439">
        <f>Input!D3</f>
        <v>0</v>
      </c>
      <c r="B1" s="440"/>
      <c r="C1" s="441"/>
      <c r="D1" s="441"/>
      <c r="E1" s="441"/>
      <c r="F1" s="441"/>
      <c r="G1" s="441"/>
      <c r="H1" s="441"/>
      <c r="I1" s="442"/>
    </row>
    <row r="2" spans="1:13" ht="30" customHeight="1" thickBot="1" x14ac:dyDescent="0.3">
      <c r="A2" s="443" t="s">
        <v>116</v>
      </c>
      <c r="B2" s="444"/>
      <c r="C2" s="561"/>
      <c r="D2" s="561"/>
      <c r="E2" s="560"/>
      <c r="F2" s="445"/>
      <c r="G2" s="445"/>
      <c r="H2" s="445"/>
      <c r="I2" s="446"/>
    </row>
    <row r="3" spans="1:13" x14ac:dyDescent="0.25">
      <c r="A3" s="304"/>
      <c r="B3" s="305"/>
      <c r="C3" s="306"/>
      <c r="D3" s="307"/>
      <c r="E3" s="307"/>
      <c r="F3" s="307"/>
      <c r="G3" s="307" t="s">
        <v>55</v>
      </c>
      <c r="H3" s="308">
        <f>Shocking!D3</f>
        <v>0.1</v>
      </c>
      <c r="I3" s="309" t="s">
        <v>54</v>
      </c>
    </row>
    <row r="4" spans="1:13" x14ac:dyDescent="0.25">
      <c r="A4" s="304"/>
      <c r="B4" s="305"/>
      <c r="C4" s="310">
        <f>Input!D5</f>
        <v>0</v>
      </c>
      <c r="D4" s="310">
        <f>Input!E5</f>
        <v>0</v>
      </c>
      <c r="E4" s="310">
        <f>Input!F5</f>
        <v>0</v>
      </c>
      <c r="F4" s="307"/>
      <c r="G4" s="311" t="s">
        <v>56</v>
      </c>
      <c r="H4" s="312" t="s">
        <v>115</v>
      </c>
      <c r="I4" s="313">
        <v>0.1</v>
      </c>
    </row>
    <row r="5" spans="1:13" ht="24.95" customHeight="1" x14ac:dyDescent="0.25">
      <c r="A5" s="303" t="s">
        <v>18</v>
      </c>
      <c r="B5" s="555"/>
      <c r="C5" s="129"/>
      <c r="D5" s="129"/>
      <c r="E5" s="129"/>
      <c r="F5" s="129"/>
      <c r="G5" s="129"/>
      <c r="H5" s="131"/>
      <c r="I5" s="132"/>
    </row>
    <row r="6" spans="1:13" ht="18.95" hidden="1" customHeight="1" x14ac:dyDescent="0.25">
      <c r="A6" s="128"/>
      <c r="B6" s="314" t="s">
        <v>19</v>
      </c>
      <c r="C6" s="315" t="e">
        <f>Input!D7/Input!D8</f>
        <v>#DIV/0!</v>
      </c>
      <c r="D6" s="315" t="e">
        <f>Input!E7/Input!E8</f>
        <v>#DIV/0!</v>
      </c>
      <c r="E6" s="315" t="e">
        <f>Input!F7/Input!F8</f>
        <v>#DIV/0!</v>
      </c>
      <c r="F6" s="316"/>
      <c r="G6" s="315" t="e">
        <f>AVERAGE(C6:E6)</f>
        <v>#DIV/0!</v>
      </c>
      <c r="H6" s="317" t="e">
        <f>Shocking!L46</f>
        <v>#DIV/0!</v>
      </c>
      <c r="I6" s="318">
        <v>2.2799999999999998</v>
      </c>
      <c r="K6" s="31">
        <f>Benchmarks!C7</f>
        <v>1</v>
      </c>
      <c r="L6" s="31">
        <f>Benchmarks!D7</f>
        <v>0</v>
      </c>
      <c r="M6" s="31">
        <f>Benchmarks!E7</f>
        <v>2</v>
      </c>
    </row>
    <row r="7" spans="1:13" ht="18.95" hidden="1" customHeight="1" x14ac:dyDescent="0.25">
      <c r="A7" s="128"/>
      <c r="B7" s="314" t="s">
        <v>20</v>
      </c>
      <c r="C7" s="319">
        <f>Input!D7-Input!D8</f>
        <v>0</v>
      </c>
      <c r="D7" s="319">
        <f>Input!E7-Input!E8</f>
        <v>0</v>
      </c>
      <c r="E7" s="319">
        <f>Input!F7-Input!F8</f>
        <v>0</v>
      </c>
      <c r="F7" s="320"/>
      <c r="G7" s="319">
        <f>AVERAGE(E7:E7)</f>
        <v>0</v>
      </c>
      <c r="H7" s="319">
        <f>Shocking!L47</f>
        <v>0</v>
      </c>
      <c r="I7" s="321"/>
      <c r="K7" s="31"/>
      <c r="L7" s="31"/>
      <c r="M7" s="31"/>
    </row>
    <row r="8" spans="1:13" ht="24.95" customHeight="1" x14ac:dyDescent="0.25">
      <c r="A8" s="128"/>
      <c r="B8" s="322" t="s">
        <v>21</v>
      </c>
      <c r="C8" s="323" t="e">
        <f>+C7/Input!D19</f>
        <v>#DIV/0!</v>
      </c>
      <c r="D8" s="323" t="e">
        <f>+D7/Input!E19</f>
        <v>#DIV/0!</v>
      </c>
      <c r="E8" s="323" t="e">
        <f>+E7/Input!F19</f>
        <v>#DIV/0!</v>
      </c>
      <c r="F8" s="324"/>
      <c r="G8" s="323" t="e">
        <f>AVERAGE(C8:E8)</f>
        <v>#DIV/0!</v>
      </c>
      <c r="H8" s="325" t="e">
        <f>Shocking!L48</f>
        <v>#DIV/0!</v>
      </c>
      <c r="I8" s="326">
        <v>0.17599999999999999</v>
      </c>
      <c r="K8" s="31">
        <f>Benchmarks!C9</f>
        <v>0.04</v>
      </c>
      <c r="L8" s="31">
        <f>Benchmarks!D9</f>
        <v>0</v>
      </c>
      <c r="M8" s="31">
        <f>Benchmarks!E9</f>
        <v>0.15</v>
      </c>
    </row>
    <row r="9" spans="1:13" ht="18.95" customHeight="1" x14ac:dyDescent="0.25">
      <c r="A9" s="128"/>
      <c r="B9" s="122"/>
      <c r="C9" s="129"/>
      <c r="D9" s="129"/>
      <c r="E9" s="129"/>
      <c r="F9" s="129"/>
      <c r="G9" s="129"/>
      <c r="H9" s="327"/>
      <c r="I9" s="328"/>
      <c r="K9" s="31"/>
      <c r="L9" s="31"/>
      <c r="M9" s="31"/>
    </row>
    <row r="10" spans="1:13" ht="24.95" customHeight="1" x14ac:dyDescent="0.25">
      <c r="A10" s="556" t="s">
        <v>22</v>
      </c>
      <c r="B10" s="555"/>
      <c r="C10" s="129"/>
      <c r="D10" s="129"/>
      <c r="E10" s="129"/>
      <c r="F10" s="129"/>
      <c r="G10" s="129"/>
      <c r="H10" s="329"/>
      <c r="I10" s="330"/>
      <c r="K10" s="31"/>
      <c r="L10" s="31"/>
      <c r="M10" s="31"/>
    </row>
    <row r="11" spans="1:13" s="11" customFormat="1" ht="18.95" hidden="1" customHeight="1" x14ac:dyDescent="0.25">
      <c r="A11" s="146"/>
      <c r="B11" s="331" t="s">
        <v>23</v>
      </c>
      <c r="C11" s="332" t="e">
        <f>Input!D13/Input!D12</f>
        <v>#DIV/0!</v>
      </c>
      <c r="D11" s="332" t="e">
        <f>Input!E13/Input!E12</f>
        <v>#DIV/0!</v>
      </c>
      <c r="E11" s="332" t="e">
        <f>Input!F13/Input!F12</f>
        <v>#DIV/0!</v>
      </c>
      <c r="F11" s="333"/>
      <c r="G11" s="332" t="e">
        <f>AVERAGE(E11:E11)</f>
        <v>#DIV/0!</v>
      </c>
      <c r="H11" s="334" t="e">
        <f>Shocking!L51</f>
        <v>#DIV/0!</v>
      </c>
      <c r="I11" s="335">
        <v>0.35</v>
      </c>
      <c r="K11" s="11">
        <f>Benchmarks!C12</f>
        <v>0.65</v>
      </c>
      <c r="L11" s="11">
        <f>Benchmarks!D12</f>
        <v>0</v>
      </c>
      <c r="M11" s="11">
        <f>Benchmarks!E12</f>
        <v>0.35</v>
      </c>
    </row>
    <row r="12" spans="1:13" ht="24.95" customHeight="1" x14ac:dyDescent="0.25">
      <c r="A12" s="128"/>
      <c r="B12" s="322" t="s">
        <v>24</v>
      </c>
      <c r="C12" s="332" t="e">
        <f>Input!D14/Input!D12</f>
        <v>#DIV/0!</v>
      </c>
      <c r="D12" s="332" t="e">
        <f>Input!E14/Input!E12</f>
        <v>#DIV/0!</v>
      </c>
      <c r="E12" s="332" t="e">
        <f>Input!F14/Input!F12</f>
        <v>#DIV/0!</v>
      </c>
      <c r="F12" s="336"/>
      <c r="G12" s="337" t="e">
        <f>AVERAGE(C12:E12)</f>
        <v>#DIV/0!</v>
      </c>
      <c r="H12" s="337" t="e">
        <f>Shocking!L52</f>
        <v>#DIV/0!</v>
      </c>
      <c r="I12" s="338">
        <v>0.68</v>
      </c>
      <c r="K12" s="31">
        <f>Benchmarks!C13</f>
        <v>0.35</v>
      </c>
      <c r="L12" s="31">
        <f>Benchmarks!D13</f>
        <v>0</v>
      </c>
      <c r="M12" s="31">
        <f>Benchmarks!E13</f>
        <v>0.65</v>
      </c>
    </row>
    <row r="13" spans="1:13" s="11" customFormat="1" ht="18.95" hidden="1" customHeight="1" x14ac:dyDescent="0.25">
      <c r="A13" s="146"/>
      <c r="B13" s="331" t="s">
        <v>25</v>
      </c>
      <c r="C13" s="332" t="e">
        <f>Input!D13/Input!D14</f>
        <v>#DIV/0!</v>
      </c>
      <c r="D13" s="332" t="e">
        <f>Input!E13/Input!E14</f>
        <v>#DIV/0!</v>
      </c>
      <c r="E13" s="332" t="e">
        <f>Input!F13/Input!F14</f>
        <v>#DIV/0!</v>
      </c>
      <c r="F13" s="333"/>
      <c r="G13" s="332" t="e">
        <f>AVERAGE(E13:E13)</f>
        <v>#DIV/0!</v>
      </c>
      <c r="H13" s="339" t="e">
        <f>Shocking!L53</f>
        <v>#DIV/0!</v>
      </c>
      <c r="I13" s="340">
        <v>0.23</v>
      </c>
      <c r="K13" s="11">
        <f>Benchmarks!C14</f>
        <v>1.85</v>
      </c>
      <c r="L13" s="11">
        <f>Benchmarks!D14</f>
        <v>0</v>
      </c>
      <c r="M13" s="11">
        <f>Benchmarks!E14</f>
        <v>0.54</v>
      </c>
    </row>
    <row r="14" spans="1:13" ht="18.95" customHeight="1" x14ac:dyDescent="0.25">
      <c r="A14" s="128"/>
      <c r="B14" s="122"/>
      <c r="C14" s="129"/>
      <c r="D14" s="129"/>
      <c r="E14" s="129"/>
      <c r="F14" s="129"/>
      <c r="G14" s="129"/>
      <c r="H14" s="327"/>
      <c r="I14" s="328"/>
      <c r="K14" s="31">
        <f>Benchmarks!C15</f>
        <v>0</v>
      </c>
      <c r="L14" s="31">
        <f>Benchmarks!D15</f>
        <v>0</v>
      </c>
      <c r="M14" s="31">
        <f>Benchmarks!E15</f>
        <v>0</v>
      </c>
    </row>
    <row r="15" spans="1:13" ht="18.95" hidden="1" customHeight="1" x14ac:dyDescent="0.25">
      <c r="A15" s="179" t="s">
        <v>94</v>
      </c>
      <c r="B15" s="122"/>
      <c r="C15" s="129"/>
      <c r="D15" s="129"/>
      <c r="E15" s="129"/>
      <c r="F15" s="129"/>
      <c r="G15" s="129"/>
      <c r="H15" s="129"/>
      <c r="I15" s="132"/>
      <c r="K15" s="31">
        <f>Benchmarks!C16</f>
        <v>0</v>
      </c>
      <c r="L15" s="31">
        <f>Benchmarks!D16</f>
        <v>0</v>
      </c>
      <c r="M15" s="31">
        <f>Benchmarks!E16</f>
        <v>0</v>
      </c>
    </row>
    <row r="16" spans="1:13" ht="18.95" hidden="1" customHeight="1" x14ac:dyDescent="0.25">
      <c r="A16" s="128"/>
      <c r="B16" s="314" t="s">
        <v>47</v>
      </c>
      <c r="C16" s="319">
        <f>Input!D17</f>
        <v>0</v>
      </c>
      <c r="D16" s="319">
        <f>Input!E17</f>
        <v>0</v>
      </c>
      <c r="E16" s="319">
        <f>Input!F17</f>
        <v>0</v>
      </c>
      <c r="F16" s="320"/>
      <c r="G16" s="341"/>
      <c r="H16" s="320">
        <f>Shocking!L56</f>
        <v>0</v>
      </c>
      <c r="I16" s="342"/>
      <c r="K16" s="31">
        <f>Benchmarks!C17</f>
        <v>0</v>
      </c>
      <c r="L16" s="31">
        <f>Benchmarks!D17</f>
        <v>0</v>
      </c>
      <c r="M16" s="31">
        <f>Benchmarks!E17</f>
        <v>0</v>
      </c>
    </row>
    <row r="17" spans="1:13" ht="18.95" hidden="1" customHeight="1" x14ac:dyDescent="0.25">
      <c r="A17" s="128"/>
      <c r="B17" s="314" t="s">
        <v>48</v>
      </c>
      <c r="C17" s="319">
        <f>C16-Input!D18-Input!D25</f>
        <v>0</v>
      </c>
      <c r="D17" s="319">
        <f>D16-Input!E18-Input!E25</f>
        <v>0</v>
      </c>
      <c r="E17" s="319">
        <f>E16-Input!F18-Input!F25</f>
        <v>0</v>
      </c>
      <c r="F17" s="320"/>
      <c r="G17" s="341"/>
      <c r="H17" s="320">
        <f>Shocking!L57</f>
        <v>0</v>
      </c>
      <c r="I17" s="342"/>
      <c r="K17" s="31">
        <f>Benchmarks!C18</f>
        <v>0</v>
      </c>
      <c r="L17" s="31">
        <f>Benchmarks!D18</f>
        <v>0</v>
      </c>
      <c r="M17" s="31">
        <f>Benchmarks!E18</f>
        <v>0</v>
      </c>
    </row>
    <row r="18" spans="1:13" ht="18.95" hidden="1" customHeight="1" x14ac:dyDescent="0.25">
      <c r="A18" s="128"/>
      <c r="B18" s="314" t="s">
        <v>27</v>
      </c>
      <c r="C18" s="319">
        <f>C17-Input!D29-Input!D24-Input!D26-Input!D27</f>
        <v>0</v>
      </c>
      <c r="D18" s="319">
        <f>D17-Input!E29-Input!E24-Input!E26-Input!E27</f>
        <v>0</v>
      </c>
      <c r="E18" s="319">
        <f>E17-Input!F29-Input!F24-Input!F26-Input!F27</f>
        <v>0</v>
      </c>
      <c r="F18" s="320"/>
      <c r="G18" s="341">
        <f>AVERAGE(E18:E18)</f>
        <v>0</v>
      </c>
      <c r="H18" s="320">
        <f>Shocking!L58</f>
        <v>0</v>
      </c>
      <c r="I18" s="342"/>
      <c r="K18" s="31">
        <f>Benchmarks!C19</f>
        <v>0</v>
      </c>
      <c r="L18" s="31">
        <f>Benchmarks!D19</f>
        <v>0</v>
      </c>
      <c r="M18" s="31">
        <f>Benchmarks!E19</f>
        <v>0</v>
      </c>
    </row>
    <row r="19" spans="1:13" ht="18.95" hidden="1" customHeight="1" x14ac:dyDescent="0.25">
      <c r="A19" s="128"/>
      <c r="B19" s="314" t="s">
        <v>28</v>
      </c>
      <c r="C19" s="343" t="e">
        <f>(C18+Input!D26+Input!D27-Input!D35)/Input!D12</f>
        <v>#DIV/0!</v>
      </c>
      <c r="D19" s="343" t="e">
        <f>(D18+Input!E26+Input!E27-Input!E35)/Input!E12</f>
        <v>#DIV/0!</v>
      </c>
      <c r="E19" s="343" t="e">
        <f>(E18+Input!F26+Input!F27-Input!F35)/Input!F12</f>
        <v>#DIV/0!</v>
      </c>
      <c r="F19" s="344"/>
      <c r="G19" s="345" t="e">
        <f>AVERAGE(E19:E19)</f>
        <v>#DIV/0!</v>
      </c>
      <c r="H19" s="344" t="e">
        <f>Shocking!L59</f>
        <v>#DIV/0!</v>
      </c>
      <c r="I19" s="346">
        <v>0.12690000000000001</v>
      </c>
      <c r="K19" s="31">
        <f>Benchmarks!C20</f>
        <v>0</v>
      </c>
      <c r="L19" s="31">
        <f>Benchmarks!D20</f>
        <v>0</v>
      </c>
      <c r="M19" s="31">
        <f>Benchmarks!E20</f>
        <v>2.8000000000000001E-2</v>
      </c>
    </row>
    <row r="20" spans="1:13" ht="18.95" hidden="1" customHeight="1" x14ac:dyDescent="0.25">
      <c r="A20" s="128"/>
      <c r="B20" s="314" t="s">
        <v>29</v>
      </c>
      <c r="C20" s="343" t="e">
        <f>(C18+Input!D26+Input!D27-Input!D35)/Input!D14</f>
        <v>#DIV/0!</v>
      </c>
      <c r="D20" s="343" t="e">
        <f>(D18+Input!E26+Input!E27-Input!E35)/Input!E14</f>
        <v>#DIV/0!</v>
      </c>
      <c r="E20" s="343" t="e">
        <f>(E18+Input!F26+Input!F27-Input!F35)/Input!F14</f>
        <v>#DIV/0!</v>
      </c>
      <c r="F20" s="344"/>
      <c r="G20" s="345" t="e">
        <f>AVERAGE(E20:E20)</f>
        <v>#DIV/0!</v>
      </c>
      <c r="H20" s="344" t="e">
        <f>Shocking!L60</f>
        <v>#DIV/0!</v>
      </c>
      <c r="I20" s="346">
        <v>0.18</v>
      </c>
      <c r="K20" s="31">
        <f>Benchmarks!C21</f>
        <v>0</v>
      </c>
      <c r="L20" s="31">
        <f>Benchmarks!D21</f>
        <v>0</v>
      </c>
      <c r="M20" s="31">
        <f>Benchmarks!E21</f>
        <v>4.9000000000000002E-2</v>
      </c>
    </row>
    <row r="21" spans="1:13" ht="18.95" hidden="1" customHeight="1" x14ac:dyDescent="0.25">
      <c r="A21" s="128"/>
      <c r="B21" s="314" t="s">
        <v>30</v>
      </c>
      <c r="C21" s="343" t="e">
        <f>(C18+Input!D26+Input!D27-Input!D35)/C17</f>
        <v>#DIV/0!</v>
      </c>
      <c r="D21" s="343" t="e">
        <f>(D18+Input!E26+Input!E27-Input!E35)/D17</f>
        <v>#DIV/0!</v>
      </c>
      <c r="E21" s="343" t="e">
        <f>(E18+Input!F26+Input!F27-Input!F35)/E17</f>
        <v>#DIV/0!</v>
      </c>
      <c r="F21" s="344"/>
      <c r="G21" s="345" t="e">
        <f>AVERAGE(E21:E21)</f>
        <v>#DIV/0!</v>
      </c>
      <c r="H21" s="344" t="e">
        <f>Shocking!L61</f>
        <v>#DIV/0!</v>
      </c>
      <c r="I21" s="346">
        <v>0.26</v>
      </c>
      <c r="K21" s="31">
        <f>Benchmarks!C22</f>
        <v>0</v>
      </c>
      <c r="L21" s="31">
        <f>Benchmarks!D22</f>
        <v>0</v>
      </c>
      <c r="M21" s="31">
        <f>Benchmarks!E22</f>
        <v>0.11799999999999999</v>
      </c>
    </row>
    <row r="22" spans="1:13" ht="18.95" hidden="1" customHeight="1" x14ac:dyDescent="0.25">
      <c r="A22" s="128"/>
      <c r="B22" s="122"/>
      <c r="C22" s="344"/>
      <c r="D22" s="344"/>
      <c r="E22" s="344"/>
      <c r="F22" s="344"/>
      <c r="G22" s="344"/>
      <c r="H22" s="344"/>
      <c r="I22" s="346"/>
      <c r="K22" s="31">
        <f>Benchmarks!C23</f>
        <v>0</v>
      </c>
      <c r="L22" s="31">
        <f>Benchmarks!D23</f>
        <v>0</v>
      </c>
      <c r="M22" s="31">
        <f>Benchmarks!E23</f>
        <v>0</v>
      </c>
    </row>
    <row r="23" spans="1:13" ht="24.95" customHeight="1" x14ac:dyDescent="0.25">
      <c r="A23" s="556" t="s">
        <v>93</v>
      </c>
      <c r="B23" s="122"/>
      <c r="C23" s="344"/>
      <c r="D23" s="344"/>
      <c r="E23" s="344"/>
      <c r="F23" s="344"/>
      <c r="G23" s="344"/>
      <c r="H23" s="347"/>
      <c r="I23" s="348"/>
      <c r="K23" s="31">
        <f>Benchmarks!C24</f>
        <v>0</v>
      </c>
      <c r="L23" s="31">
        <f>Benchmarks!D24</f>
        <v>0</v>
      </c>
      <c r="M23" s="31">
        <f>Benchmarks!E24</f>
        <v>0</v>
      </c>
    </row>
    <row r="24" spans="1:13" ht="18.95" hidden="1" customHeight="1" x14ac:dyDescent="0.25">
      <c r="A24" s="128"/>
      <c r="B24" s="314" t="s">
        <v>95</v>
      </c>
      <c r="C24" s="349">
        <f>Input!D39</f>
        <v>0</v>
      </c>
      <c r="D24" s="349">
        <f>Input!E39</f>
        <v>0</v>
      </c>
      <c r="E24" s="349">
        <f>Input!F39</f>
        <v>0</v>
      </c>
      <c r="F24" s="344"/>
      <c r="G24" s="319">
        <f>AVERAGE(E24:E24)</f>
        <v>0</v>
      </c>
      <c r="H24" s="350">
        <f>Shocking!L64</f>
        <v>0</v>
      </c>
      <c r="I24" s="351"/>
      <c r="K24" s="31">
        <f>Benchmarks!C25</f>
        <v>0</v>
      </c>
      <c r="L24" s="31">
        <f>Benchmarks!D25</f>
        <v>0</v>
      </c>
      <c r="M24" s="31">
        <f>Benchmarks!E25</f>
        <v>0</v>
      </c>
    </row>
    <row r="25" spans="1:13" ht="24.95" customHeight="1" x14ac:dyDescent="0.25">
      <c r="A25" s="128"/>
      <c r="B25" s="322" t="s">
        <v>28</v>
      </c>
      <c r="C25" s="343" t="e">
        <f>C24/Input!D12</f>
        <v>#DIV/0!</v>
      </c>
      <c r="D25" s="343" t="e">
        <f>D24/Input!E12</f>
        <v>#DIV/0!</v>
      </c>
      <c r="E25" s="343" t="e">
        <f>E24/Input!F12</f>
        <v>#DIV/0!</v>
      </c>
      <c r="F25" s="344"/>
      <c r="G25" s="343" t="e">
        <f>AVERAGE(C25:E25)</f>
        <v>#DIV/0!</v>
      </c>
      <c r="H25" s="343" t="e">
        <f>Shocking!L65</f>
        <v>#DIV/0!</v>
      </c>
      <c r="I25" s="352">
        <v>0.23469999999999999</v>
      </c>
      <c r="K25" s="31">
        <f>Benchmarks!C26</f>
        <v>3.1E-2</v>
      </c>
      <c r="L25" s="31">
        <f>Benchmarks!D26</f>
        <v>0</v>
      </c>
      <c r="M25" s="31">
        <f>Benchmarks!E26</f>
        <v>9.2999999999999999E-2</v>
      </c>
    </row>
    <row r="26" spans="1:13" ht="24.95" customHeight="1" x14ac:dyDescent="0.25">
      <c r="A26" s="128"/>
      <c r="B26" s="322" t="s">
        <v>29</v>
      </c>
      <c r="C26" s="343" t="e">
        <f>C24/Input!D14</f>
        <v>#DIV/0!</v>
      </c>
      <c r="D26" s="343" t="e">
        <f>D24/Input!E14</f>
        <v>#DIV/0!</v>
      </c>
      <c r="E26" s="343" t="e">
        <f>E24/Input!F14</f>
        <v>#DIV/0!</v>
      </c>
      <c r="F26" s="344"/>
      <c r="G26" s="343" t="e">
        <f t="shared" ref="G26:G50" si="0">AVERAGE(C26:E26)</f>
        <v>#DIV/0!</v>
      </c>
      <c r="H26" s="343" t="e">
        <f>Shocking!L66</f>
        <v>#DIV/0!</v>
      </c>
      <c r="I26" s="352">
        <v>0.36259999999999998</v>
      </c>
      <c r="K26" s="31">
        <f>Benchmarks!C27</f>
        <v>0.04</v>
      </c>
      <c r="L26" s="31">
        <f>Benchmarks!D27</f>
        <v>0</v>
      </c>
      <c r="M26" s="31">
        <f>Benchmarks!E27</f>
        <v>0.14499999999999999</v>
      </c>
    </row>
    <row r="27" spans="1:13" ht="18.95" hidden="1" customHeight="1" x14ac:dyDescent="0.25">
      <c r="A27" s="128"/>
      <c r="B27" s="122"/>
      <c r="C27" s="129"/>
      <c r="D27" s="129"/>
      <c r="E27" s="129"/>
      <c r="F27" s="129"/>
      <c r="G27" s="343" t="e">
        <f t="shared" si="0"/>
        <v>#DIV/0!</v>
      </c>
      <c r="H27" s="132"/>
      <c r="I27" s="132"/>
      <c r="K27" s="31">
        <f>Benchmarks!C28</f>
        <v>0</v>
      </c>
      <c r="L27" s="31">
        <f>Benchmarks!D28</f>
        <v>0</v>
      </c>
      <c r="M27" s="31">
        <f>Benchmarks!E28</f>
        <v>0</v>
      </c>
    </row>
    <row r="28" spans="1:13" ht="18.95" hidden="1" customHeight="1" x14ac:dyDescent="0.25">
      <c r="A28" s="179" t="s">
        <v>96</v>
      </c>
      <c r="B28" s="122"/>
      <c r="C28" s="129"/>
      <c r="D28" s="129"/>
      <c r="E28" s="129"/>
      <c r="F28" s="129"/>
      <c r="G28" s="343" t="e">
        <f t="shared" si="0"/>
        <v>#DIV/0!</v>
      </c>
      <c r="H28" s="132"/>
      <c r="I28" s="132"/>
      <c r="K28" s="31">
        <f>Benchmarks!C29</f>
        <v>0</v>
      </c>
      <c r="L28" s="31">
        <f>Benchmarks!D29</f>
        <v>0</v>
      </c>
      <c r="M28" s="31">
        <f>Benchmarks!E29</f>
        <v>0</v>
      </c>
    </row>
    <row r="29" spans="1:13" ht="18.95" hidden="1" customHeight="1" x14ac:dyDescent="0.25">
      <c r="A29" s="173"/>
      <c r="B29" s="314" t="s">
        <v>31</v>
      </c>
      <c r="C29" s="319">
        <f>C18+Input!D27+Input!D26+Input!D24</f>
        <v>0</v>
      </c>
      <c r="D29" s="319">
        <f>D18+Input!E27+Input!E26+Input!E24</f>
        <v>0</v>
      </c>
      <c r="E29" s="319">
        <f>E18+Input!F27+Input!F26+Input!F24</f>
        <v>0</v>
      </c>
      <c r="F29" s="320"/>
      <c r="G29" s="343">
        <f t="shared" si="0"/>
        <v>0</v>
      </c>
      <c r="H29" s="319">
        <f>Shocking!L69</f>
        <v>0</v>
      </c>
      <c r="I29" s="321"/>
      <c r="K29" s="31">
        <f>Benchmarks!C30</f>
        <v>0</v>
      </c>
      <c r="L29" s="31">
        <f>Benchmarks!D30</f>
        <v>0</v>
      </c>
      <c r="M29" s="31">
        <f>Benchmarks!E30</f>
        <v>0</v>
      </c>
    </row>
    <row r="30" spans="1:13" ht="18.95" hidden="1" customHeight="1" x14ac:dyDescent="0.25">
      <c r="A30" s="173"/>
      <c r="B30" s="122"/>
      <c r="C30" s="320"/>
      <c r="D30" s="320"/>
      <c r="E30" s="320"/>
      <c r="F30" s="320"/>
      <c r="G30" s="343" t="e">
        <f t="shared" si="0"/>
        <v>#DIV/0!</v>
      </c>
      <c r="H30" s="342"/>
      <c r="I30" s="342"/>
      <c r="K30" s="31">
        <f>Benchmarks!C31</f>
        <v>0</v>
      </c>
      <c r="L30" s="31">
        <f>Benchmarks!D31</f>
        <v>0</v>
      </c>
      <c r="M30" s="31">
        <f>Benchmarks!E31</f>
        <v>0</v>
      </c>
    </row>
    <row r="31" spans="1:13" ht="18.95" hidden="1" customHeight="1" x14ac:dyDescent="0.25">
      <c r="A31" s="179" t="s">
        <v>97</v>
      </c>
      <c r="B31" s="122"/>
      <c r="C31" s="320"/>
      <c r="D31" s="320"/>
      <c r="E31" s="320"/>
      <c r="F31" s="320"/>
      <c r="G31" s="343" t="e">
        <f t="shared" si="0"/>
        <v>#DIV/0!</v>
      </c>
      <c r="H31" s="342"/>
      <c r="I31" s="342"/>
      <c r="K31" s="31">
        <f>Benchmarks!C32</f>
        <v>0</v>
      </c>
      <c r="L31" s="31">
        <f>Benchmarks!D32</f>
        <v>0</v>
      </c>
      <c r="M31" s="31">
        <f>Benchmarks!E32</f>
        <v>0</v>
      </c>
    </row>
    <row r="32" spans="1:13" ht="18.95" hidden="1" customHeight="1" x14ac:dyDescent="0.25">
      <c r="A32" s="128"/>
      <c r="B32" s="314" t="s">
        <v>31</v>
      </c>
      <c r="C32" s="353">
        <f>C24+Input!D41+Input!D42+Input!D36</f>
        <v>0</v>
      </c>
      <c r="D32" s="353">
        <f>D24+Input!E41+Input!E42+Input!E36</f>
        <v>0</v>
      </c>
      <c r="E32" s="353">
        <f>E24+Input!F41+Input!F42+Input!F36</f>
        <v>0</v>
      </c>
      <c r="F32" s="129"/>
      <c r="G32" s="343">
        <f t="shared" si="0"/>
        <v>0</v>
      </c>
      <c r="H32" s="353">
        <f>Shocking!L72</f>
        <v>0</v>
      </c>
      <c r="I32" s="354"/>
      <c r="K32" s="31">
        <f>Benchmarks!C33</f>
        <v>0</v>
      </c>
      <c r="L32" s="31">
        <f>Benchmarks!D33</f>
        <v>0</v>
      </c>
      <c r="M32" s="31">
        <f>Benchmarks!E33</f>
        <v>0</v>
      </c>
    </row>
    <row r="33" spans="1:13" ht="18.95" hidden="1" customHeight="1" x14ac:dyDescent="0.25">
      <c r="A33" s="128"/>
      <c r="B33" s="122"/>
      <c r="C33" s="129"/>
      <c r="D33" s="129"/>
      <c r="E33" s="129"/>
      <c r="F33" s="129"/>
      <c r="G33" s="343" t="e">
        <f t="shared" si="0"/>
        <v>#DIV/0!</v>
      </c>
      <c r="H33" s="132"/>
      <c r="I33" s="132"/>
      <c r="K33" s="31">
        <f>Benchmarks!C34</f>
        <v>0</v>
      </c>
      <c r="L33" s="31">
        <f>Benchmarks!D34</f>
        <v>0</v>
      </c>
      <c r="M33" s="31">
        <f>Benchmarks!E34</f>
        <v>0</v>
      </c>
    </row>
    <row r="34" spans="1:13" ht="18.95" hidden="1" customHeight="1" x14ac:dyDescent="0.25">
      <c r="A34" s="179" t="s">
        <v>98</v>
      </c>
      <c r="B34" s="122"/>
      <c r="C34" s="129"/>
      <c r="D34" s="129"/>
      <c r="E34" s="129"/>
      <c r="F34" s="129"/>
      <c r="G34" s="343" t="e">
        <f t="shared" si="0"/>
        <v>#DIV/0!</v>
      </c>
      <c r="H34" s="132"/>
      <c r="I34" s="132"/>
      <c r="K34" s="31">
        <f>Benchmarks!C35</f>
        <v>0</v>
      </c>
      <c r="L34" s="31">
        <f>Benchmarks!D35</f>
        <v>0</v>
      </c>
      <c r="M34" s="31">
        <f>Benchmarks!E35</f>
        <v>0</v>
      </c>
    </row>
    <row r="35" spans="1:13" ht="18.95" hidden="1" customHeight="1" x14ac:dyDescent="0.25">
      <c r="A35" s="128"/>
      <c r="B35" s="314" t="s">
        <v>33</v>
      </c>
      <c r="C35" s="319">
        <f>C18+Input!D24+Input!D37-Input!D35+Input!D27-Input!D36</f>
        <v>0</v>
      </c>
      <c r="D35" s="319">
        <f>D18+Input!E24+Input!E37-Input!E35+Input!E27-Input!E36</f>
        <v>0</v>
      </c>
      <c r="E35" s="319">
        <f>E18+Input!F24+Input!F37-Input!F35+Input!F27-Input!F36</f>
        <v>0</v>
      </c>
      <c r="F35" s="320"/>
      <c r="G35" s="343">
        <f t="shared" si="0"/>
        <v>0</v>
      </c>
      <c r="H35" s="319">
        <f>Shocking!L75</f>
        <v>0</v>
      </c>
      <c r="I35" s="321"/>
      <c r="K35" s="31">
        <f>Benchmarks!C36</f>
        <v>0</v>
      </c>
      <c r="L35" s="31">
        <f>Benchmarks!D36</f>
        <v>0</v>
      </c>
      <c r="M35" s="31">
        <f>Benchmarks!E36</f>
        <v>0</v>
      </c>
    </row>
    <row r="36" spans="1:13" ht="18.95" hidden="1" customHeight="1" x14ac:dyDescent="0.25">
      <c r="A36" s="128"/>
      <c r="B36" s="314" t="s">
        <v>34</v>
      </c>
      <c r="C36" s="319">
        <f>C35-Input!D27-Input!D40</f>
        <v>0</v>
      </c>
      <c r="D36" s="319">
        <f>D35-Input!E27-Input!E40</f>
        <v>0</v>
      </c>
      <c r="E36" s="319">
        <f>E35-Input!F27-Input!F40</f>
        <v>0</v>
      </c>
      <c r="F36" s="320"/>
      <c r="G36" s="343">
        <f t="shared" si="0"/>
        <v>0</v>
      </c>
      <c r="H36" s="319">
        <f>Shocking!L76</f>
        <v>0</v>
      </c>
      <c r="I36" s="321"/>
      <c r="K36" s="31">
        <f>Benchmarks!C37</f>
        <v>0</v>
      </c>
      <c r="L36" s="31">
        <f>Benchmarks!D37</f>
        <v>0</v>
      </c>
      <c r="M36" s="31">
        <f>Benchmarks!E37</f>
        <v>0</v>
      </c>
    </row>
    <row r="37" spans="1:13" ht="18.95" hidden="1" customHeight="1" x14ac:dyDescent="0.25">
      <c r="A37" s="128"/>
      <c r="B37" s="314" t="s">
        <v>35</v>
      </c>
      <c r="C37" s="315" t="e">
        <f>C35/(Input!D27+Input!D40)</f>
        <v>#DIV/0!</v>
      </c>
      <c r="D37" s="315" t="e">
        <f>D35/(Input!E27+Input!E40)</f>
        <v>#DIV/0!</v>
      </c>
      <c r="E37" s="315" t="e">
        <f>E35/(Input!F27+Input!F40)</f>
        <v>#DIV/0!</v>
      </c>
      <c r="F37" s="320"/>
      <c r="G37" s="343" t="e">
        <f t="shared" si="0"/>
        <v>#DIV/0!</v>
      </c>
      <c r="H37" s="315" t="e">
        <f>Shocking!L77</f>
        <v>#DIV/0!</v>
      </c>
      <c r="I37" s="355">
        <v>4.4000000000000004</v>
      </c>
      <c r="K37" s="31">
        <f>Benchmarks!C38</f>
        <v>1</v>
      </c>
      <c r="L37" s="31">
        <f>Benchmarks!D38</f>
        <v>0</v>
      </c>
      <c r="M37" s="31">
        <f>Benchmarks!E38</f>
        <v>1.25</v>
      </c>
    </row>
    <row r="38" spans="1:13" ht="18.95" hidden="1" customHeight="1" x14ac:dyDescent="0.25">
      <c r="A38" s="128"/>
      <c r="B38" s="314" t="s">
        <v>36</v>
      </c>
      <c r="C38" s="319">
        <f>C35-((Input!D9+Input!D10)*0.1)</f>
        <v>0</v>
      </c>
      <c r="D38" s="319">
        <f>D35-((Input!E9+Input!E10)*0.1)</f>
        <v>0</v>
      </c>
      <c r="E38" s="319">
        <f>E35-((Input!F9+Input!F10)*0.1)</f>
        <v>0</v>
      </c>
      <c r="F38" s="320"/>
      <c r="G38" s="343">
        <f t="shared" si="0"/>
        <v>0</v>
      </c>
      <c r="H38" s="319">
        <f>Shocking!L78</f>
        <v>0</v>
      </c>
      <c r="I38" s="321"/>
      <c r="K38" s="31">
        <f>Benchmarks!C39</f>
        <v>0</v>
      </c>
      <c r="L38" s="31">
        <f>Benchmarks!D39</f>
        <v>0</v>
      </c>
      <c r="M38" s="31">
        <f>Benchmarks!E39</f>
        <v>0</v>
      </c>
    </row>
    <row r="39" spans="1:13" ht="18.95" hidden="1" customHeight="1" x14ac:dyDescent="0.25">
      <c r="A39" s="128"/>
      <c r="B39" s="314" t="s">
        <v>37</v>
      </c>
      <c r="C39" s="315" t="e">
        <f>C35/((Input!D9+Input!D10)*0.1)</f>
        <v>#DIV/0!</v>
      </c>
      <c r="D39" s="315" t="e">
        <f>D35/((Input!E9+Input!E10)*0.1)</f>
        <v>#DIV/0!</v>
      </c>
      <c r="E39" s="315" t="e">
        <f>E35/((Input!F9+Input!F10)*0.1)</f>
        <v>#DIV/0!</v>
      </c>
      <c r="F39" s="316"/>
      <c r="G39" s="343" t="e">
        <f t="shared" si="0"/>
        <v>#DIV/0!</v>
      </c>
      <c r="H39" s="356" t="e">
        <f>Shocking!L79</f>
        <v>#DIV/0!</v>
      </c>
      <c r="I39" s="357">
        <v>2.7</v>
      </c>
      <c r="K39" s="31">
        <f>Benchmarks!C40</f>
        <v>0.75</v>
      </c>
      <c r="L39" s="31">
        <f>Benchmarks!D40</f>
        <v>0</v>
      </c>
      <c r="M39" s="31">
        <f>Benchmarks!E40</f>
        <v>1.75</v>
      </c>
    </row>
    <row r="40" spans="1:13" ht="18.95" customHeight="1" x14ac:dyDescent="0.25">
      <c r="A40" s="128"/>
      <c r="B40" s="122"/>
      <c r="C40" s="316"/>
      <c r="D40" s="316"/>
      <c r="E40" s="316"/>
      <c r="F40" s="316"/>
      <c r="G40" s="358"/>
      <c r="H40" s="359"/>
      <c r="I40" s="360"/>
      <c r="K40" s="31">
        <f>Benchmarks!C41</f>
        <v>0</v>
      </c>
      <c r="L40" s="31">
        <f>Benchmarks!D41</f>
        <v>0</v>
      </c>
      <c r="M40" s="31">
        <f>Benchmarks!E41</f>
        <v>0</v>
      </c>
    </row>
    <row r="41" spans="1:13" ht="24.95" customHeight="1" x14ac:dyDescent="0.25">
      <c r="A41" s="556" t="s">
        <v>99</v>
      </c>
      <c r="B41" s="122"/>
      <c r="C41" s="316"/>
      <c r="D41" s="316"/>
      <c r="E41" s="316"/>
      <c r="F41" s="316"/>
      <c r="G41" s="347"/>
      <c r="H41" s="361"/>
      <c r="I41" s="362"/>
      <c r="K41" s="31">
        <f>Benchmarks!C42</f>
        <v>0</v>
      </c>
      <c r="L41" s="31">
        <f>Benchmarks!D42</f>
        <v>0</v>
      </c>
      <c r="M41" s="31">
        <f>Benchmarks!E42</f>
        <v>0</v>
      </c>
    </row>
    <row r="42" spans="1:13" ht="18.95" hidden="1" customHeight="1" x14ac:dyDescent="0.25">
      <c r="A42" s="128"/>
      <c r="B42" s="314" t="s">
        <v>33</v>
      </c>
      <c r="C42" s="319">
        <f>C24+Input!D41+Input!D42</f>
        <v>0</v>
      </c>
      <c r="D42" s="319">
        <f>D24+Input!E41+Input!E42</f>
        <v>0</v>
      </c>
      <c r="E42" s="319">
        <f>E24+Input!F41+Input!F42</f>
        <v>0</v>
      </c>
      <c r="F42" s="363"/>
      <c r="G42" s="319">
        <f t="shared" si="0"/>
        <v>0</v>
      </c>
      <c r="H42" s="364">
        <f>Shocking!L82</f>
        <v>0</v>
      </c>
      <c r="I42" s="365"/>
      <c r="K42" s="31">
        <f>Benchmarks!C43</f>
        <v>0</v>
      </c>
      <c r="L42" s="31">
        <f>Benchmarks!D43</f>
        <v>0</v>
      </c>
      <c r="M42" s="31">
        <f>Benchmarks!E43</f>
        <v>0</v>
      </c>
    </row>
    <row r="43" spans="1:13" ht="18.95" hidden="1" customHeight="1" x14ac:dyDescent="0.25">
      <c r="A43" s="128"/>
      <c r="B43" s="314" t="s">
        <v>34</v>
      </c>
      <c r="C43" s="319">
        <f>C42-Input!D40-Input!D42</f>
        <v>0</v>
      </c>
      <c r="D43" s="319">
        <f>D42-Input!E40-Input!E42</f>
        <v>0</v>
      </c>
      <c r="E43" s="319">
        <f>E42-Input!F40-Input!F42</f>
        <v>0</v>
      </c>
      <c r="F43" s="363"/>
      <c r="G43" s="319">
        <f t="shared" si="0"/>
        <v>0</v>
      </c>
      <c r="H43" s="319">
        <f>Shocking!L83</f>
        <v>0</v>
      </c>
      <c r="I43" s="321"/>
      <c r="K43" s="31">
        <f>Benchmarks!C44</f>
        <v>1</v>
      </c>
      <c r="L43" s="31">
        <f>Benchmarks!D44</f>
        <v>0</v>
      </c>
      <c r="M43" s="31">
        <f>Benchmarks!E44</f>
        <v>1.25</v>
      </c>
    </row>
    <row r="44" spans="1:13" ht="24.95" customHeight="1" x14ac:dyDescent="0.25">
      <c r="A44" s="128"/>
      <c r="B44" s="322" t="s">
        <v>35</v>
      </c>
      <c r="C44" s="315" t="e">
        <f>C42/(Input!D40+Input!D42)</f>
        <v>#DIV/0!</v>
      </c>
      <c r="D44" s="315" t="e">
        <f>D42/(Input!E40+Input!E42)</f>
        <v>#DIV/0!</v>
      </c>
      <c r="E44" s="315" t="e">
        <f>E42/(Input!F40+Input!F42)</f>
        <v>#DIV/0!</v>
      </c>
      <c r="F44" s="366"/>
      <c r="G44" s="367" t="e">
        <f t="shared" si="0"/>
        <v>#DIV/0!</v>
      </c>
      <c r="H44" s="368" t="e">
        <f>Shocking!L84</f>
        <v>#DIV/0!</v>
      </c>
      <c r="I44" s="369">
        <v>22.11</v>
      </c>
      <c r="K44" s="31">
        <f>Benchmarks!C45</f>
        <v>1</v>
      </c>
      <c r="L44" s="31">
        <f>Benchmarks!D45</f>
        <v>0</v>
      </c>
      <c r="M44" s="31">
        <f>Benchmarks!E45</f>
        <v>1.25</v>
      </c>
    </row>
    <row r="45" spans="1:13" ht="18.95" hidden="1" customHeight="1" x14ac:dyDescent="0.25">
      <c r="A45" s="128"/>
      <c r="B45" s="314" t="s">
        <v>36</v>
      </c>
      <c r="C45" s="319">
        <f>C42-((Input!D9+Input!D10)*0.1)</f>
        <v>0</v>
      </c>
      <c r="D45" s="319">
        <f>D42-((Input!E9+Input!E10)*0.1)</f>
        <v>0</v>
      </c>
      <c r="E45" s="319">
        <f>E42-((Input!F9+Input!F10)*0.1)</f>
        <v>0</v>
      </c>
      <c r="F45" s="363"/>
      <c r="G45" s="343">
        <f t="shared" si="0"/>
        <v>0</v>
      </c>
      <c r="H45" s="319">
        <f>Shocking!L85</f>
        <v>0</v>
      </c>
      <c r="I45" s="321"/>
      <c r="K45" s="31">
        <f>Benchmarks!C46</f>
        <v>0</v>
      </c>
      <c r="L45" s="31">
        <f>Benchmarks!D46</f>
        <v>0</v>
      </c>
      <c r="M45" s="31">
        <f>Benchmarks!E46</f>
        <v>0</v>
      </c>
    </row>
    <row r="46" spans="1:13" ht="18.95" hidden="1" customHeight="1" x14ac:dyDescent="0.25">
      <c r="A46" s="128"/>
      <c r="B46" s="314" t="s">
        <v>37</v>
      </c>
      <c r="C46" s="315" t="e">
        <f>C42/(Input!D41+Input!D42+((Input!D9+Input!D10)*0.1))</f>
        <v>#DIV/0!</v>
      </c>
      <c r="D46" s="315" t="e">
        <f>D42/(Input!E41+Input!E42+((Input!E9+Input!E10)*0.1))</f>
        <v>#DIV/0!</v>
      </c>
      <c r="E46" s="315" t="e">
        <f>E42/(Input!F41+Input!F42+((Input!F9+Input!F10)*0.1))</f>
        <v>#DIV/0!</v>
      </c>
      <c r="F46" s="370"/>
      <c r="G46" s="343" t="e">
        <f t="shared" si="0"/>
        <v>#DIV/0!</v>
      </c>
      <c r="H46" s="356" t="e">
        <f>Shocking!L86</f>
        <v>#DIV/0!</v>
      </c>
      <c r="I46" s="357">
        <v>10.4</v>
      </c>
      <c r="K46" s="31">
        <f>Benchmarks!C47</f>
        <v>0.75</v>
      </c>
      <c r="L46" s="31">
        <f>Benchmarks!D47</f>
        <v>0</v>
      </c>
      <c r="M46" s="31">
        <f>Benchmarks!E47</f>
        <v>1.75</v>
      </c>
    </row>
    <row r="47" spans="1:13" ht="18.95" customHeight="1" x14ac:dyDescent="0.25">
      <c r="A47" s="128"/>
      <c r="B47" s="122"/>
      <c r="C47" s="129"/>
      <c r="D47" s="129"/>
      <c r="E47" s="129"/>
      <c r="F47" s="129"/>
      <c r="G47" s="358"/>
      <c r="H47" s="327"/>
      <c r="I47" s="328"/>
      <c r="K47" s="31">
        <f>Benchmarks!C48</f>
        <v>0</v>
      </c>
      <c r="L47" s="31">
        <f>Benchmarks!D48</f>
        <v>0</v>
      </c>
      <c r="M47" s="31">
        <f>Benchmarks!E48</f>
        <v>0</v>
      </c>
    </row>
    <row r="48" spans="1:13" ht="24.95" customHeight="1" x14ac:dyDescent="0.25">
      <c r="A48" s="556" t="s">
        <v>58</v>
      </c>
      <c r="B48" s="122"/>
      <c r="C48" s="129"/>
      <c r="D48" s="129"/>
      <c r="E48" s="129"/>
      <c r="F48" s="129"/>
      <c r="G48" s="347"/>
      <c r="H48" s="329"/>
      <c r="I48" s="330"/>
      <c r="K48" s="31">
        <f>Benchmarks!C49</f>
        <v>0</v>
      </c>
      <c r="L48" s="31">
        <f>Benchmarks!D49</f>
        <v>0</v>
      </c>
      <c r="M48" s="31">
        <f>Benchmarks!E49</f>
        <v>0</v>
      </c>
    </row>
    <row r="49" spans="1:13" ht="18.95" hidden="1" customHeight="1" x14ac:dyDescent="0.25">
      <c r="A49" s="128"/>
      <c r="B49" s="314" t="s">
        <v>38</v>
      </c>
      <c r="C49" s="371" t="e">
        <f>C17/Input!D12</f>
        <v>#DIV/0!</v>
      </c>
      <c r="D49" s="371" t="e">
        <f>D17/Input!E12</f>
        <v>#DIV/0!</v>
      </c>
      <c r="E49" s="371" t="e">
        <f>E17/Input!F12</f>
        <v>#DIV/0!</v>
      </c>
      <c r="F49" s="372"/>
      <c r="G49" s="343" t="e">
        <f t="shared" si="0"/>
        <v>#DIV/0!</v>
      </c>
      <c r="H49" s="373" t="e">
        <f>Shocking!L89</f>
        <v>#DIV/0!</v>
      </c>
      <c r="I49" s="374">
        <v>0.47989999999999999</v>
      </c>
      <c r="K49" s="31">
        <f>Benchmarks!C50</f>
        <v>0.16</v>
      </c>
      <c r="L49" s="31">
        <f>Benchmarks!D50</f>
        <v>0</v>
      </c>
      <c r="M49" s="31">
        <f>Benchmarks!E50</f>
        <v>0.34</v>
      </c>
    </row>
    <row r="50" spans="1:13" ht="18.95" customHeight="1" x14ac:dyDescent="0.25">
      <c r="A50" s="128"/>
      <c r="B50" s="314" t="s">
        <v>39</v>
      </c>
      <c r="C50" s="371" t="e">
        <f>(Input!D30-Input!D25-Input!D26-Input!D27-Input!D24)/(Input!D19+Input!D21-Input!D25)</f>
        <v>#DIV/0!</v>
      </c>
      <c r="D50" s="371" t="e">
        <f>(Input!E30-Input!E25-Input!E26-Input!E27-Input!E24)/(Input!E19+Input!E21-Input!E25)</f>
        <v>#DIV/0!</v>
      </c>
      <c r="E50" s="371" t="e">
        <f>(Input!F30-Input!F25-Input!F26-Input!F27-Input!F24)/(Input!F19+Input!F21-Input!F25)</f>
        <v>#DIV/0!</v>
      </c>
      <c r="F50" s="372"/>
      <c r="G50" s="371" t="e">
        <f t="shared" si="0"/>
        <v>#DIV/0!</v>
      </c>
      <c r="H50" s="371" t="e">
        <f>Shocking!L90</f>
        <v>#DIV/0!</v>
      </c>
      <c r="I50" s="375">
        <v>0.57899999999999996</v>
      </c>
      <c r="K50" s="31">
        <f>Benchmarks!C51</f>
        <v>0.77</v>
      </c>
      <c r="L50" s="31">
        <f>Benchmarks!D51</f>
        <v>0</v>
      </c>
      <c r="M50" s="31">
        <f>Benchmarks!E51</f>
        <v>0.61</v>
      </c>
    </row>
    <row r="51" spans="1:13" ht="18.95" hidden="1" customHeight="1" x14ac:dyDescent="0.25">
      <c r="A51" s="128"/>
      <c r="B51" s="314" t="s">
        <v>40</v>
      </c>
      <c r="C51" s="371" t="e">
        <f>Input!D24/(Input!D19+Input!D21-Input!D25)</f>
        <v>#DIV/0!</v>
      </c>
      <c r="D51" s="371" t="e">
        <f>Input!E24/(Input!E19+Input!E21-Input!E25)</f>
        <v>#DIV/0!</v>
      </c>
      <c r="E51" s="371" t="e">
        <f>Input!F24/(Input!F19+Input!F21-Input!F25)</f>
        <v>#DIV/0!</v>
      </c>
      <c r="F51" s="372"/>
      <c r="G51" s="371" t="e">
        <f t="shared" ref="G51:G56" si="1">AVERAGE(E51:E51)</f>
        <v>#DIV/0!</v>
      </c>
      <c r="H51" s="371" t="e">
        <f>Shocking!L91</f>
        <v>#DIV/0!</v>
      </c>
      <c r="I51" s="375">
        <v>6.2899999999999998E-2</v>
      </c>
      <c r="K51" s="31">
        <f>Benchmarks!C52</f>
        <v>0.16500000000000001</v>
      </c>
      <c r="L51" s="31">
        <f>Benchmarks!D52</f>
        <v>0</v>
      </c>
      <c r="M51" s="31">
        <f>Benchmarks!E52</f>
        <v>0.06</v>
      </c>
    </row>
    <row r="52" spans="1:13" ht="18.95" hidden="1" customHeight="1" x14ac:dyDescent="0.25">
      <c r="A52" s="128"/>
      <c r="B52" s="314" t="s">
        <v>41</v>
      </c>
      <c r="C52" s="371" t="e">
        <f>(Input!D26+Input!D27)/(Input!D19+Input!D21-Input!D25)</f>
        <v>#DIV/0!</v>
      </c>
      <c r="D52" s="371" t="e">
        <f>(Input!E26+Input!E27)/(Input!E19+Input!E21-Input!E25)</f>
        <v>#DIV/0!</v>
      </c>
      <c r="E52" s="371" t="e">
        <f>(Input!F26+Input!F27)/(Input!F19+Input!F21-Input!F25)</f>
        <v>#DIV/0!</v>
      </c>
      <c r="F52" s="372"/>
      <c r="G52" s="371" t="e">
        <f t="shared" si="1"/>
        <v>#DIV/0!</v>
      </c>
      <c r="H52" s="371" t="e">
        <f>Shocking!L92</f>
        <v>#DIV/0!</v>
      </c>
      <c r="I52" s="375">
        <v>4.7800000000000002E-2</v>
      </c>
      <c r="K52" s="31">
        <f>Benchmarks!C53</f>
        <v>0.1</v>
      </c>
      <c r="L52" s="31">
        <f>Benchmarks!D53</f>
        <v>0</v>
      </c>
      <c r="M52" s="31">
        <f>Benchmarks!E53</f>
        <v>0.04</v>
      </c>
    </row>
    <row r="53" spans="1:13" ht="18.95" hidden="1" customHeight="1" x14ac:dyDescent="0.25">
      <c r="A53" s="128"/>
      <c r="B53" s="314" t="s">
        <v>42</v>
      </c>
      <c r="C53" s="371" t="e">
        <f>C18/(Input!D19+Input!D21-Input!D25)</f>
        <v>#DIV/0!</v>
      </c>
      <c r="D53" s="371" t="e">
        <f>D18/(Input!E19+Input!E21-Input!E25)</f>
        <v>#DIV/0!</v>
      </c>
      <c r="E53" s="371" t="e">
        <f>E18/(Input!F19+Input!F21-Input!F25)</f>
        <v>#DIV/0!</v>
      </c>
      <c r="F53" s="372"/>
      <c r="G53" s="371" t="e">
        <f t="shared" si="1"/>
        <v>#DIV/0!</v>
      </c>
      <c r="H53" s="371" t="e">
        <f>Shocking!L93</f>
        <v>#DIV/0!</v>
      </c>
      <c r="I53" s="375">
        <v>0.249</v>
      </c>
      <c r="K53" s="31">
        <f>Benchmarks!C54</f>
        <v>1.5E-3</v>
      </c>
      <c r="L53" s="31">
        <f>Benchmarks!D54</f>
        <v>0</v>
      </c>
      <c r="M53" s="31">
        <f>Benchmarks!E54</f>
        <v>0.1</v>
      </c>
    </row>
    <row r="54" spans="1:13" ht="18.95" hidden="1" customHeight="1" x14ac:dyDescent="0.25">
      <c r="A54" s="128"/>
      <c r="B54" s="314" t="s">
        <v>59</v>
      </c>
      <c r="C54" s="319" t="e">
        <f>Input!D24/Input!D44</f>
        <v>#DIV/0!</v>
      </c>
      <c r="D54" s="319" t="e">
        <f>Input!E24/Input!E44</f>
        <v>#DIV/0!</v>
      </c>
      <c r="E54" s="319" t="e">
        <f>Input!F24/Input!F44</f>
        <v>#DIV/0!</v>
      </c>
      <c r="F54" s="376"/>
      <c r="G54" s="319" t="e">
        <f t="shared" si="1"/>
        <v>#DIV/0!</v>
      </c>
      <c r="H54" s="319" t="e">
        <f>Shocking!L94</f>
        <v>#DIV/0!</v>
      </c>
      <c r="I54" s="321"/>
      <c r="K54" s="31">
        <f>Benchmarks!C55</f>
        <v>0</v>
      </c>
      <c r="L54" s="31">
        <f>Benchmarks!D55</f>
        <v>0</v>
      </c>
      <c r="M54" s="31">
        <f>Benchmarks!E55</f>
        <v>0</v>
      </c>
    </row>
    <row r="55" spans="1:13" ht="18.95" hidden="1" customHeight="1" x14ac:dyDescent="0.25">
      <c r="A55" s="121"/>
      <c r="B55" s="314" t="s">
        <v>60</v>
      </c>
      <c r="C55" s="319" t="e">
        <f>(Input!D9+Input!D10)/Input!D44</f>
        <v>#DIV/0!</v>
      </c>
      <c r="D55" s="319" t="e">
        <f>(Input!E9+Input!E10)/Input!E44</f>
        <v>#DIV/0!</v>
      </c>
      <c r="E55" s="319" t="e">
        <f>(Input!F9+Input!F10)/Input!F44</f>
        <v>#DIV/0!</v>
      </c>
      <c r="F55" s="129"/>
      <c r="G55" s="319" t="e">
        <f t="shared" si="1"/>
        <v>#DIV/0!</v>
      </c>
      <c r="H55" s="377" t="e">
        <f>Shocking!L96</f>
        <v>#DIV/0!</v>
      </c>
      <c r="I55" s="378"/>
      <c r="K55" s="31">
        <f>Benchmarks!C57</f>
        <v>0</v>
      </c>
      <c r="L55" s="31">
        <f>Benchmarks!D57</f>
        <v>0</v>
      </c>
      <c r="M55" s="31">
        <f>Benchmarks!E57</f>
        <v>0</v>
      </c>
    </row>
    <row r="56" spans="1:13" ht="18.95" hidden="1" customHeight="1" x14ac:dyDescent="0.25">
      <c r="A56" s="121"/>
      <c r="B56" s="314" t="s">
        <v>120</v>
      </c>
      <c r="C56" s="319" t="e">
        <f>Input!D28/Input!D44</f>
        <v>#DIV/0!</v>
      </c>
      <c r="D56" s="319" t="e">
        <f>Input!E28/Input!E44</f>
        <v>#DIV/0!</v>
      </c>
      <c r="E56" s="319" t="e">
        <f>Input!F28/Input!F44</f>
        <v>#DIV/0!</v>
      </c>
      <c r="F56" s="129"/>
      <c r="G56" s="319" t="e">
        <f t="shared" si="1"/>
        <v>#DIV/0!</v>
      </c>
      <c r="H56" s="377"/>
      <c r="I56" s="378"/>
      <c r="K56" s="31"/>
      <c r="L56" s="31"/>
      <c r="M56" s="31"/>
    </row>
    <row r="57" spans="1:13" ht="18.95" customHeight="1" thickBot="1" x14ac:dyDescent="0.3">
      <c r="A57" s="379"/>
      <c r="B57" s="380"/>
      <c r="C57" s="381"/>
      <c r="D57" s="381"/>
      <c r="E57" s="381"/>
      <c r="F57" s="381"/>
      <c r="G57" s="381"/>
      <c r="H57" s="382"/>
      <c r="I57" s="383"/>
      <c r="K57" s="31">
        <f>Benchmarks!C58</f>
        <v>0</v>
      </c>
      <c r="L57" s="31">
        <f>Benchmarks!D58</f>
        <v>0</v>
      </c>
      <c r="M57" s="31">
        <f>Benchmarks!E58</f>
        <v>0</v>
      </c>
    </row>
  </sheetData>
  <conditionalFormatting sqref="G6:I6 C6:E6">
    <cfRule type="cellIs" dxfId="104" priority="133" operator="lessThanOrEqual">
      <formula>$K$6</formula>
    </cfRule>
    <cfRule type="cellIs" dxfId="103" priority="134" operator="between">
      <formula>$K$6</formula>
      <formula>$M$6</formula>
    </cfRule>
    <cfRule type="cellIs" dxfId="102" priority="135" operator="greaterThan">
      <formula>$M$6</formula>
    </cfRule>
  </conditionalFormatting>
  <conditionalFormatting sqref="G8:I8 C8:E8">
    <cfRule type="cellIs" dxfId="101" priority="139" operator="greaterThanOrEqual">
      <formula>$M$8</formula>
    </cfRule>
    <cfRule type="cellIs" dxfId="100" priority="140" operator="between">
      <formula>$K$8</formula>
      <formula>$M$8</formula>
    </cfRule>
    <cfRule type="cellIs" dxfId="99" priority="141" operator="lessThan">
      <formula>$K$8</formula>
    </cfRule>
  </conditionalFormatting>
  <conditionalFormatting sqref="G12:I12 C12:E12">
    <cfRule type="cellIs" dxfId="98" priority="145" operator="greaterThanOrEqual">
      <formula>$M$12</formula>
    </cfRule>
    <cfRule type="cellIs" dxfId="97" priority="146" operator="between">
      <formula>$K$12</formula>
      <formula>$M$12</formula>
    </cfRule>
    <cfRule type="cellIs" dxfId="96" priority="147" operator="lessThanOrEqual">
      <formula>$K$12</formula>
    </cfRule>
  </conditionalFormatting>
  <conditionalFormatting sqref="G26:I26 C26:E26">
    <cfRule type="cellIs" dxfId="95" priority="157" operator="greaterThanOrEqual">
      <formula>$M$26</formula>
    </cfRule>
    <cfRule type="cellIs" dxfId="94" priority="158" operator="between">
      <formula>$K$26</formula>
      <formula>$M$26</formula>
    </cfRule>
    <cfRule type="cellIs" dxfId="93" priority="159" operator="lessThanOrEqual">
      <formula>$K$26</formula>
    </cfRule>
  </conditionalFormatting>
  <conditionalFormatting sqref="G37:I37 C37:E37">
    <cfRule type="cellIs" dxfId="92" priority="163" operator="greaterThanOrEqual">
      <formula>$M$37</formula>
    </cfRule>
    <cfRule type="cellIs" dxfId="91" priority="164" operator="between">
      <formula>$K$37</formula>
      <formula>$M$37</formula>
    </cfRule>
    <cfRule type="cellIs" dxfId="90" priority="165" operator="lessThanOrEqual">
      <formula>$K$37</formula>
    </cfRule>
  </conditionalFormatting>
  <conditionalFormatting sqref="G44:I44 C44:E44">
    <cfRule type="cellIs" dxfId="89" priority="169" operator="greaterThanOrEqual">
      <formula>$M$44</formula>
    </cfRule>
    <cfRule type="cellIs" dxfId="88" priority="170" operator="between">
      <formula>$K$44</formula>
      <formula>$M$44</formula>
    </cfRule>
    <cfRule type="cellIs" dxfId="87" priority="171" operator="lessThanOrEqual">
      <formula>$K$44</formula>
    </cfRule>
  </conditionalFormatting>
  <conditionalFormatting sqref="G52:I52 C52:E52">
    <cfRule type="cellIs" dxfId="86" priority="175" operator="lessThanOrEqual">
      <formula>$M$52</formula>
    </cfRule>
    <cfRule type="cellIs" dxfId="85" priority="176" operator="between">
      <formula>$K$52</formula>
      <formula>$M$52</formula>
    </cfRule>
    <cfRule type="cellIs" dxfId="84" priority="177" operator="greaterThanOrEqual">
      <formula>$K$52</formula>
    </cfRule>
  </conditionalFormatting>
  <conditionalFormatting sqref="G50:I50 C50:E53">
    <cfRule type="cellIs" dxfId="83" priority="181" operator="lessThanOrEqual">
      <formula>$M$50</formula>
    </cfRule>
    <cfRule type="cellIs" dxfId="82" priority="182" operator="between">
      <formula>$K$50</formula>
      <formula>$M$50</formula>
    </cfRule>
    <cfRule type="cellIs" dxfId="81" priority="183" operator="greaterThanOrEqual">
      <formula>$K$50</formula>
    </cfRule>
  </conditionalFormatting>
  <conditionalFormatting sqref="G11:I11 C11:E11">
    <cfRule type="cellIs" dxfId="80" priority="187" operator="greaterThanOrEqual">
      <formula>$K$11</formula>
    </cfRule>
    <cfRule type="cellIs" dxfId="79" priority="188" operator="between">
      <formula>$K$11</formula>
      <formula>$M$11</formula>
    </cfRule>
    <cfRule type="cellIs" dxfId="78" priority="189" operator="lessThanOrEqual">
      <formula>$M$11</formula>
    </cfRule>
  </conditionalFormatting>
  <conditionalFormatting sqref="G51:I51 C51:E51">
    <cfRule type="cellIs" dxfId="77" priority="193" operator="lessThanOrEqual">
      <formula>$M$51</formula>
    </cfRule>
    <cfRule type="cellIs" dxfId="76" priority="194" operator="between">
      <formula>$K$51</formula>
      <formula>$M$51</formula>
    </cfRule>
    <cfRule type="cellIs" dxfId="75" priority="195" operator="greaterThanOrEqual">
      <formula>$K$51</formula>
    </cfRule>
  </conditionalFormatting>
  <conditionalFormatting sqref="G46:I46 C46:E46">
    <cfRule type="cellIs" dxfId="74" priority="199" operator="greaterThanOrEqual">
      <formula>$M$46</formula>
    </cfRule>
    <cfRule type="cellIs" dxfId="73" priority="200" operator="between">
      <formula>$K$46</formula>
      <formula>$M$46</formula>
    </cfRule>
    <cfRule type="cellIs" dxfId="72" priority="201" operator="lessThanOrEqual">
      <formula>$K$46</formula>
    </cfRule>
  </conditionalFormatting>
  <conditionalFormatting sqref="G49:I49 C49:E49">
    <cfRule type="cellIs" dxfId="71" priority="205" operator="greaterThanOrEqual">
      <formula>$M$49</formula>
    </cfRule>
    <cfRule type="cellIs" dxfId="70" priority="206" operator="between">
      <formula>$K$49</formula>
      <formula>$M$49</formula>
    </cfRule>
    <cfRule type="cellIs" dxfId="69" priority="207" operator="lessThanOrEqual">
      <formula>$K$49</formula>
    </cfRule>
  </conditionalFormatting>
  <conditionalFormatting sqref="G53:I53 C53:E53">
    <cfRule type="cellIs" dxfId="68" priority="211" operator="greaterThanOrEqual">
      <formula>$M$53</formula>
    </cfRule>
    <cfRule type="cellIs" dxfId="67" priority="212" operator="between">
      <formula>$K$53</formula>
      <formula>$M$53</formula>
    </cfRule>
    <cfRule type="cellIs" dxfId="66" priority="213" operator="lessThanOrEqual">
      <formula>$K$53</formula>
    </cfRule>
  </conditionalFormatting>
  <conditionalFormatting sqref="G39:I39 C39:E39">
    <cfRule type="cellIs" dxfId="65" priority="217" operator="greaterThanOrEqual">
      <formula>$M$39</formula>
    </cfRule>
    <cfRule type="cellIs" dxfId="64" priority="218" operator="between">
      <formula>$K$39</formula>
      <formula>$M$39</formula>
    </cfRule>
    <cfRule type="cellIs" dxfId="63" priority="219" operator="lessThanOrEqual">
      <formula>$K$39</formula>
    </cfRule>
  </conditionalFormatting>
  <conditionalFormatting sqref="G25:I25 C25:E25">
    <cfRule type="cellIs" dxfId="62" priority="151" operator="greaterThanOrEqual">
      <formula>$M$25</formula>
    </cfRule>
    <cfRule type="cellIs" dxfId="61" priority="152" operator="between">
      <formula>$K$2+$K$25</formula>
      <formula>$M$25</formula>
    </cfRule>
    <cfRule type="cellIs" dxfId="60" priority="153" operator="lessThanOrEqual">
      <formula>$K$25</formula>
    </cfRule>
  </conditionalFormatting>
  <conditionalFormatting sqref="C51:E51">
    <cfRule type="cellIs" dxfId="59" priority="325" operator="lessThanOrEqual">
      <formula>$L$51</formula>
    </cfRule>
    <cfRule type="cellIs" dxfId="58" priority="326" operator="between">
      <formula>$J$51</formula>
      <formula>$L$51</formula>
    </cfRule>
    <cfRule type="cellIs" dxfId="57" priority="327" operator="greaterThanOrEqual">
      <formula>$J$51</formula>
    </cfRule>
  </conditionalFormatting>
  <printOptions horizontalCentered="1"/>
  <pageMargins left="0.2" right="0.2" top="1" bottom="0.75" header="0.3" footer="0.3"/>
  <pageSetup scale="90" orientation="portrait"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D33"/>
  <sheetViews>
    <sheetView workbookViewId="0">
      <selection activeCell="A28" activeCellId="6" sqref="D9 B3 A3 A9 A15 A22 A28"/>
    </sheetView>
  </sheetViews>
  <sheetFormatPr defaultRowHeight="15" x14ac:dyDescent="0.25"/>
  <cols>
    <col min="1" max="1" width="3.7109375" style="195" customWidth="1"/>
    <col min="2" max="2" width="46.7109375" style="195" customWidth="1"/>
    <col min="3" max="3" width="3.7109375" style="195" customWidth="1"/>
    <col min="4" max="4" width="46.7109375" style="195" customWidth="1"/>
    <col min="5" max="16384" width="9.140625" style="195"/>
  </cols>
  <sheetData>
    <row r="1" spans="1:4" ht="9" customHeight="1" x14ac:dyDescent="0.25">
      <c r="A1" s="502"/>
      <c r="B1" s="503"/>
      <c r="C1" s="503"/>
      <c r="D1" s="504"/>
    </row>
    <row r="2" spans="1:4" ht="42" customHeight="1" thickBot="1" x14ac:dyDescent="0.3">
      <c r="A2" s="505"/>
      <c r="B2" s="506"/>
      <c r="C2" s="506"/>
      <c r="D2" s="507"/>
    </row>
    <row r="3" spans="1:4" x14ac:dyDescent="0.25">
      <c r="A3" s="564" t="s">
        <v>18</v>
      </c>
      <c r="B3" s="563"/>
      <c r="C3" s="384"/>
      <c r="D3" s="385"/>
    </row>
    <row r="4" spans="1:4" ht="30" customHeight="1" x14ac:dyDescent="0.25">
      <c r="A4" s="386"/>
      <c r="B4" s="534" t="s">
        <v>100</v>
      </c>
      <c r="C4" s="535"/>
      <c r="D4" s="536"/>
    </row>
    <row r="5" spans="1:4" ht="7.5" customHeight="1" x14ac:dyDescent="0.25">
      <c r="A5" s="387"/>
      <c r="B5" s="388"/>
      <c r="C5" s="388"/>
      <c r="D5" s="389"/>
    </row>
    <row r="6" spans="1:4" ht="30" customHeight="1" x14ac:dyDescent="0.25">
      <c r="A6" s="390"/>
      <c r="B6" s="391" t="s">
        <v>109</v>
      </c>
      <c r="C6" s="392"/>
      <c r="D6" s="393"/>
    </row>
    <row r="7" spans="1:4" ht="30" customHeight="1" x14ac:dyDescent="0.25">
      <c r="A7" s="394"/>
      <c r="B7" s="395" t="s">
        <v>64</v>
      </c>
      <c r="C7" s="396"/>
      <c r="D7" s="393"/>
    </row>
    <row r="8" spans="1:4" ht="5.0999999999999996" customHeight="1" x14ac:dyDescent="0.25">
      <c r="A8" s="397"/>
      <c r="B8" s="398"/>
      <c r="C8" s="388"/>
      <c r="D8" s="389"/>
    </row>
    <row r="9" spans="1:4" x14ac:dyDescent="0.25">
      <c r="A9" s="565" t="s">
        <v>22</v>
      </c>
      <c r="B9" s="456"/>
      <c r="C9" s="388"/>
      <c r="D9" s="562"/>
    </row>
    <row r="10" spans="1:4" ht="30" customHeight="1" x14ac:dyDescent="0.25">
      <c r="A10" s="386"/>
      <c r="B10" s="537" t="s">
        <v>66</v>
      </c>
      <c r="C10" s="535"/>
      <c r="D10" s="536"/>
    </row>
    <row r="11" spans="1:4" ht="5.0999999999999996" customHeight="1" x14ac:dyDescent="0.25">
      <c r="A11" s="397"/>
      <c r="B11" s="398"/>
      <c r="C11" s="388"/>
      <c r="D11" s="389"/>
    </row>
    <row r="12" spans="1:4" ht="25.5" x14ac:dyDescent="0.25">
      <c r="A12" s="390"/>
      <c r="B12" s="399" t="s">
        <v>112</v>
      </c>
      <c r="C12" s="392"/>
      <c r="D12" s="393"/>
    </row>
    <row r="13" spans="1:4" ht="25.5" x14ac:dyDescent="0.25">
      <c r="A13" s="394"/>
      <c r="B13" s="395" t="s">
        <v>144</v>
      </c>
      <c r="C13" s="396"/>
      <c r="D13" s="393"/>
    </row>
    <row r="14" spans="1:4" ht="5.0999999999999996" customHeight="1" x14ac:dyDescent="0.25">
      <c r="A14" s="401"/>
      <c r="B14" s="402"/>
      <c r="C14" s="402"/>
      <c r="D14" s="403"/>
    </row>
    <row r="15" spans="1:4" x14ac:dyDescent="0.25">
      <c r="A15" s="565" t="s">
        <v>26</v>
      </c>
      <c r="B15" s="457"/>
      <c r="C15" s="402"/>
      <c r="D15" s="403"/>
    </row>
    <row r="16" spans="1:4" ht="30.75" customHeight="1" x14ac:dyDescent="0.25">
      <c r="A16" s="400"/>
      <c r="B16" s="537" t="s">
        <v>67</v>
      </c>
      <c r="C16" s="537"/>
      <c r="D16" s="538"/>
    </row>
    <row r="17" spans="1:4" ht="5.0999999999999996" customHeight="1" x14ac:dyDescent="0.25">
      <c r="A17" s="401"/>
      <c r="B17" s="402"/>
      <c r="C17" s="402"/>
      <c r="D17" s="403"/>
    </row>
    <row r="18" spans="1:4" ht="15.75" x14ac:dyDescent="0.25">
      <c r="A18" s="401"/>
      <c r="B18" s="404" t="s">
        <v>125</v>
      </c>
      <c r="C18" s="402"/>
      <c r="D18" s="403"/>
    </row>
    <row r="19" spans="1:4" ht="27" x14ac:dyDescent="0.25">
      <c r="A19" s="401"/>
      <c r="B19" s="458" t="s">
        <v>126</v>
      </c>
      <c r="C19" s="405"/>
      <c r="D19" s="459" t="s">
        <v>124</v>
      </c>
    </row>
    <row r="20" spans="1:4" ht="71.25" x14ac:dyDescent="0.25">
      <c r="A20" s="401"/>
      <c r="B20" s="406" t="s">
        <v>68</v>
      </c>
      <c r="C20" s="402"/>
      <c r="D20" s="407" t="s">
        <v>80</v>
      </c>
    </row>
    <row r="21" spans="1:4" ht="5.0999999999999996" customHeight="1" x14ac:dyDescent="0.25">
      <c r="A21" s="401"/>
      <c r="B21" s="406"/>
      <c r="C21" s="402"/>
      <c r="D21" s="407"/>
    </row>
    <row r="22" spans="1:4" x14ac:dyDescent="0.25">
      <c r="A22" s="565" t="s">
        <v>32</v>
      </c>
      <c r="B22" s="457"/>
      <c r="C22" s="408"/>
      <c r="D22" s="409"/>
    </row>
    <row r="23" spans="1:4" ht="30" customHeight="1" x14ac:dyDescent="0.25">
      <c r="A23" s="400"/>
      <c r="B23" s="537" t="s">
        <v>81</v>
      </c>
      <c r="C23" s="535"/>
      <c r="D23" s="536"/>
    </row>
    <row r="24" spans="1:4" ht="5.0999999999999996" customHeight="1" x14ac:dyDescent="0.25">
      <c r="A24" s="401"/>
      <c r="B24" s="402"/>
      <c r="C24" s="408"/>
      <c r="D24" s="409"/>
    </row>
    <row r="25" spans="1:4" ht="51" x14ac:dyDescent="0.25">
      <c r="A25" s="410"/>
      <c r="B25" s="411" t="s">
        <v>142</v>
      </c>
      <c r="C25" s="405"/>
      <c r="D25" s="393"/>
    </row>
    <row r="26" spans="1:4" ht="85.5" x14ac:dyDescent="0.25">
      <c r="A26" s="401"/>
      <c r="B26" s="412" t="s">
        <v>145</v>
      </c>
      <c r="C26" s="402"/>
      <c r="D26" s="393"/>
    </row>
    <row r="27" spans="1:4" ht="5.0999999999999996" customHeight="1" x14ac:dyDescent="0.25">
      <c r="A27" s="400"/>
      <c r="B27" s="408"/>
      <c r="C27" s="402"/>
      <c r="D27" s="403"/>
    </row>
    <row r="28" spans="1:4" x14ac:dyDescent="0.25">
      <c r="A28" s="565" t="s">
        <v>58</v>
      </c>
      <c r="B28" s="457"/>
      <c r="C28" s="408"/>
      <c r="D28" s="409"/>
    </row>
    <row r="29" spans="1:4" ht="30" customHeight="1" x14ac:dyDescent="0.25">
      <c r="A29" s="400"/>
      <c r="B29" s="537" t="s">
        <v>83</v>
      </c>
      <c r="C29" s="539"/>
      <c r="D29" s="540"/>
    </row>
    <row r="30" spans="1:4" ht="5.0999999999999996" customHeight="1" x14ac:dyDescent="0.25">
      <c r="A30" s="401"/>
      <c r="B30" s="402"/>
      <c r="C30" s="402"/>
      <c r="D30" s="403"/>
    </row>
    <row r="31" spans="1:4" ht="39" x14ac:dyDescent="0.25">
      <c r="A31" s="401"/>
      <c r="B31" s="413" t="s">
        <v>143</v>
      </c>
      <c r="C31" s="402"/>
      <c r="D31" s="414"/>
    </row>
    <row r="32" spans="1:4" ht="42.75" x14ac:dyDescent="0.25">
      <c r="A32" s="401" t="s">
        <v>50</v>
      </c>
      <c r="B32" s="406" t="s">
        <v>73</v>
      </c>
      <c r="C32" s="405"/>
      <c r="D32" s="407"/>
    </row>
    <row r="33" spans="1:4" ht="8.25" customHeight="1" thickBot="1" x14ac:dyDescent="0.3">
      <c r="A33" s="415"/>
      <c r="B33" s="416"/>
      <c r="C33" s="417"/>
      <c r="D33" s="418"/>
    </row>
  </sheetData>
  <mergeCells count="5">
    <mergeCell ref="B4:D4"/>
    <mergeCell ref="B10:D10"/>
    <mergeCell ref="B16:D16"/>
    <mergeCell ref="B23:D23"/>
    <mergeCell ref="B29:D29"/>
  </mergeCells>
  <pageMargins left="0.2" right="0.2" top="0.25" bottom="0.2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P58"/>
  <sheetViews>
    <sheetView workbookViewId="0">
      <pane xSplit="2" ySplit="4" topLeftCell="C12" activePane="bottomRight" state="frozen"/>
      <selection pane="topRight" activeCell="C1" sqref="C1"/>
      <selection pane="bottomLeft" activeCell="A5" sqref="A5"/>
      <selection pane="bottomRight" activeCell="A48" activeCellId="10" sqref="C2:D2 B5 A5 A10 A15 A23 A28 A31 A34 A41 A48"/>
    </sheetView>
  </sheetViews>
  <sheetFormatPr defaultRowHeight="15" x14ac:dyDescent="0.25"/>
  <cols>
    <col min="1" max="1" width="2.7109375" customWidth="1"/>
    <col min="2" max="2" width="30.7109375" customWidth="1"/>
    <col min="3" max="5" width="10.7109375" style="105" customWidth="1"/>
    <col min="6" max="6" width="3.7109375" customWidth="1"/>
    <col min="7" max="8" width="10.7109375" style="105" customWidth="1"/>
    <col min="9" max="9" width="10.7109375" style="105" hidden="1" customWidth="1"/>
    <col min="10" max="10" width="9.140625" customWidth="1"/>
    <col min="11" max="13" width="15.7109375" hidden="1" customWidth="1"/>
    <col min="14" max="14" width="9.140625" customWidth="1"/>
  </cols>
  <sheetData>
    <row r="1" spans="1:16" ht="50.25" customHeight="1" x14ac:dyDescent="0.25">
      <c r="A1" s="447">
        <f>Input!D3</f>
        <v>0</v>
      </c>
      <c r="B1" s="448"/>
      <c r="C1" s="449"/>
      <c r="D1" s="449"/>
      <c r="E1" s="449"/>
      <c r="F1" s="449"/>
      <c r="G1" s="449"/>
      <c r="H1" s="449"/>
      <c r="I1" s="450"/>
    </row>
    <row r="2" spans="1:16" ht="21" thickBot="1" x14ac:dyDescent="0.3">
      <c r="A2" s="451" t="s">
        <v>116</v>
      </c>
      <c r="B2" s="452"/>
      <c r="C2" s="566"/>
      <c r="D2" s="566"/>
      <c r="E2" s="453"/>
      <c r="F2" s="453"/>
      <c r="G2" s="453"/>
      <c r="H2" s="453"/>
      <c r="I2" s="454"/>
    </row>
    <row r="3" spans="1:16" x14ac:dyDescent="0.25">
      <c r="A3" s="116"/>
      <c r="B3" s="117"/>
      <c r="C3" s="114"/>
      <c r="D3" s="118"/>
      <c r="E3" s="118"/>
      <c r="F3" s="119"/>
      <c r="G3" s="118" t="s">
        <v>55</v>
      </c>
      <c r="H3" s="120">
        <f>Shocking!D3</f>
        <v>0.1</v>
      </c>
      <c r="I3" s="115" t="s">
        <v>54</v>
      </c>
    </row>
    <row r="4" spans="1:16" x14ac:dyDescent="0.25">
      <c r="A4" s="121"/>
      <c r="B4" s="122"/>
      <c r="C4" s="123">
        <f>Input!D5</f>
        <v>0</v>
      </c>
      <c r="D4" s="123">
        <f>Input!E5</f>
        <v>0</v>
      </c>
      <c r="E4" s="123">
        <f>Input!F5</f>
        <v>0</v>
      </c>
      <c r="F4" s="124"/>
      <c r="G4" s="125" t="s">
        <v>56</v>
      </c>
      <c r="H4" s="126" t="s">
        <v>115</v>
      </c>
      <c r="I4" s="127">
        <v>0.1</v>
      </c>
    </row>
    <row r="5" spans="1:16" x14ac:dyDescent="0.25">
      <c r="A5" s="568" t="s">
        <v>18</v>
      </c>
      <c r="B5" s="567"/>
      <c r="C5" s="129"/>
      <c r="D5" s="129"/>
      <c r="E5" s="129"/>
      <c r="F5" s="130"/>
      <c r="G5" s="129"/>
      <c r="H5" s="131"/>
      <c r="I5" s="132"/>
    </row>
    <row r="6" spans="1:16" x14ac:dyDescent="0.25">
      <c r="A6" s="128"/>
      <c r="B6" s="133" t="s">
        <v>19</v>
      </c>
      <c r="C6" s="134" t="e">
        <f>Input!D7/Input!D8</f>
        <v>#DIV/0!</v>
      </c>
      <c r="D6" s="134" t="e">
        <f>Input!E7/Input!E8</f>
        <v>#DIV/0!</v>
      </c>
      <c r="E6" s="134" t="e">
        <f>Input!F7/Input!F8</f>
        <v>#DIV/0!</v>
      </c>
      <c r="F6" s="135"/>
      <c r="G6" s="134" t="e">
        <f>AVERAGE(C6:E6)</f>
        <v>#DIV/0!</v>
      </c>
      <c r="H6" s="134" t="e">
        <f>Shocking!L46</f>
        <v>#DIV/0!</v>
      </c>
      <c r="I6" s="204">
        <v>12.5</v>
      </c>
      <c r="K6" s="31">
        <f>Benchmarks!C7</f>
        <v>1</v>
      </c>
      <c r="L6" s="31">
        <f>Benchmarks!D7</f>
        <v>0</v>
      </c>
      <c r="M6" s="31">
        <f>Benchmarks!E7</f>
        <v>2</v>
      </c>
    </row>
    <row r="7" spans="1:16" x14ac:dyDescent="0.25">
      <c r="A7" s="128"/>
      <c r="B7" s="133" t="s">
        <v>20</v>
      </c>
      <c r="C7" s="136">
        <f>Input!D7-Input!D8</f>
        <v>0</v>
      </c>
      <c r="D7" s="136">
        <f>Input!E7-Input!E8</f>
        <v>0</v>
      </c>
      <c r="E7" s="136">
        <f>Input!F7-Input!F8</f>
        <v>0</v>
      </c>
      <c r="F7" s="137"/>
      <c r="G7" s="136">
        <f>AVERAGE(C7:E7)</f>
        <v>0</v>
      </c>
      <c r="H7" s="136">
        <f>Shocking!L47</f>
        <v>0</v>
      </c>
      <c r="I7" s="138" t="s">
        <v>121</v>
      </c>
      <c r="K7" s="31"/>
      <c r="L7" s="31"/>
      <c r="M7" s="31"/>
    </row>
    <row r="8" spans="1:16" x14ac:dyDescent="0.25">
      <c r="A8" s="128"/>
      <c r="B8" s="133" t="s">
        <v>21</v>
      </c>
      <c r="C8" s="139" t="e">
        <f>+C7/Input!D19</f>
        <v>#DIV/0!</v>
      </c>
      <c r="D8" s="139" t="e">
        <f>+D7/Input!E19</f>
        <v>#DIV/0!</v>
      </c>
      <c r="E8" s="139" t="e">
        <f>+E7/Input!F19</f>
        <v>#DIV/0!</v>
      </c>
      <c r="F8" s="140"/>
      <c r="G8" s="139" t="e">
        <f>AVERAGE(C8:E8)</f>
        <v>#DIV/0!</v>
      </c>
      <c r="H8" s="139" t="e">
        <f>Shocking!L48</f>
        <v>#DIV/0!</v>
      </c>
      <c r="I8" s="141">
        <v>0.17599999999999999</v>
      </c>
      <c r="K8" s="31">
        <f>Benchmarks!C9</f>
        <v>0.04</v>
      </c>
      <c r="L8" s="31">
        <f>Benchmarks!D9</f>
        <v>0</v>
      </c>
      <c r="M8" s="31">
        <f>Benchmarks!E9</f>
        <v>0.15</v>
      </c>
    </row>
    <row r="9" spans="1:16" ht="4.5" customHeight="1" x14ac:dyDescent="0.25">
      <c r="A9" s="128"/>
      <c r="B9" s="142"/>
      <c r="C9" s="143"/>
      <c r="D9" s="143"/>
      <c r="E9" s="143"/>
      <c r="F9" s="144"/>
      <c r="G9" s="143"/>
      <c r="H9" s="143"/>
      <c r="I9" s="145"/>
      <c r="K9" s="31"/>
      <c r="L9" s="31"/>
      <c r="M9" s="31"/>
    </row>
    <row r="10" spans="1:16" x14ac:dyDescent="0.25">
      <c r="A10" s="568" t="s">
        <v>22</v>
      </c>
      <c r="B10" s="455"/>
      <c r="C10" s="143"/>
      <c r="D10" s="143"/>
      <c r="E10" s="143"/>
      <c r="F10" s="144"/>
      <c r="G10" s="143"/>
      <c r="H10" s="143"/>
      <c r="I10" s="145"/>
      <c r="K10" s="31"/>
      <c r="L10" s="31"/>
      <c r="M10" s="31"/>
    </row>
    <row r="11" spans="1:16" x14ac:dyDescent="0.25">
      <c r="A11" s="146"/>
      <c r="B11" s="133" t="s">
        <v>23</v>
      </c>
      <c r="C11" s="147" t="e">
        <f>Input!D13/Input!D12</f>
        <v>#DIV/0!</v>
      </c>
      <c r="D11" s="147" t="e">
        <f>Input!E13/Input!E12</f>
        <v>#DIV/0!</v>
      </c>
      <c r="E11" s="147" t="e">
        <f>Input!F13/Input!F12</f>
        <v>#DIV/0!</v>
      </c>
      <c r="F11" s="148"/>
      <c r="G11" s="147" t="e">
        <f>AVERAGE(C11:E11)</f>
        <v>#DIV/0!</v>
      </c>
      <c r="H11" s="147" t="e">
        <f>Shocking!L51</f>
        <v>#DIV/0!</v>
      </c>
      <c r="I11" s="149">
        <v>0.32</v>
      </c>
      <c r="J11" s="11"/>
      <c r="K11" s="11">
        <f>Benchmarks!C12</f>
        <v>0.65</v>
      </c>
      <c r="L11" s="11">
        <f>Benchmarks!D12</f>
        <v>0</v>
      </c>
      <c r="M11" s="11">
        <f>Benchmarks!E12</f>
        <v>0.35</v>
      </c>
      <c r="N11" s="11"/>
      <c r="O11" s="11"/>
      <c r="P11" s="11"/>
    </row>
    <row r="12" spans="1:16" x14ac:dyDescent="0.25">
      <c r="A12" s="128"/>
      <c r="B12" s="133" t="s">
        <v>24</v>
      </c>
      <c r="C12" s="150" t="e">
        <f>Input!D14/Input!D12</f>
        <v>#DIV/0!</v>
      </c>
      <c r="D12" s="150" t="e">
        <f>Input!E14/Input!E12</f>
        <v>#DIV/0!</v>
      </c>
      <c r="E12" s="150" t="e">
        <f>Input!F14/Input!F12</f>
        <v>#DIV/0!</v>
      </c>
      <c r="F12" s="151"/>
      <c r="G12" s="150" t="e">
        <f>AVERAGE(C12:E12)</f>
        <v>#DIV/0!</v>
      </c>
      <c r="H12" s="150" t="e">
        <f>Shocking!L52</f>
        <v>#DIV/0!</v>
      </c>
      <c r="I12" s="152">
        <v>0.68</v>
      </c>
      <c r="K12" s="31">
        <f>Benchmarks!C13</f>
        <v>0.35</v>
      </c>
      <c r="L12" s="31">
        <f>Benchmarks!D13</f>
        <v>0</v>
      </c>
      <c r="M12" s="31">
        <f>Benchmarks!E13</f>
        <v>0.65</v>
      </c>
    </row>
    <row r="13" spans="1:16" x14ac:dyDescent="0.25">
      <c r="A13" s="146"/>
      <c r="B13" s="153" t="s">
        <v>25</v>
      </c>
      <c r="C13" s="154" t="e">
        <f>Input!D13/Input!D14</f>
        <v>#DIV/0!</v>
      </c>
      <c r="D13" s="154" t="e">
        <f>Input!E13/Input!E14</f>
        <v>#DIV/0!</v>
      </c>
      <c r="E13" s="154" t="e">
        <f>Input!F13/Input!F14</f>
        <v>#DIV/0!</v>
      </c>
      <c r="F13" s="155"/>
      <c r="G13" s="154" t="e">
        <f>AVERAGE(C13:E13)</f>
        <v>#DIV/0!</v>
      </c>
      <c r="H13" s="156" t="e">
        <f>Shocking!L53</f>
        <v>#DIV/0!</v>
      </c>
      <c r="I13" s="157">
        <v>0.23</v>
      </c>
      <c r="J13" s="11"/>
      <c r="K13" s="11">
        <f>Benchmarks!C14</f>
        <v>1.85</v>
      </c>
      <c r="L13" s="11">
        <f>Benchmarks!D14</f>
        <v>0</v>
      </c>
      <c r="M13" s="11">
        <f>Benchmarks!E14</f>
        <v>0.54</v>
      </c>
      <c r="N13" s="11"/>
      <c r="O13" s="11"/>
      <c r="P13" s="11"/>
    </row>
    <row r="14" spans="1:16" ht="5.25" customHeight="1" x14ac:dyDescent="0.25">
      <c r="A14" s="128"/>
      <c r="B14" s="142"/>
      <c r="C14" s="143"/>
      <c r="D14" s="143"/>
      <c r="E14" s="143"/>
      <c r="F14" s="144"/>
      <c r="G14" s="143"/>
      <c r="H14" s="158"/>
      <c r="I14" s="159"/>
      <c r="K14" s="31">
        <f>Benchmarks!C15</f>
        <v>0</v>
      </c>
      <c r="L14" s="31">
        <f>Benchmarks!D15</f>
        <v>0</v>
      </c>
      <c r="M14" s="31">
        <f>Benchmarks!E15</f>
        <v>0</v>
      </c>
    </row>
    <row r="15" spans="1:16" x14ac:dyDescent="0.25">
      <c r="A15" s="568" t="s">
        <v>94</v>
      </c>
      <c r="B15" s="455"/>
      <c r="C15" s="143"/>
      <c r="D15" s="143"/>
      <c r="E15" s="143"/>
      <c r="F15" s="144"/>
      <c r="G15" s="143"/>
      <c r="H15" s="143"/>
      <c r="I15" s="145"/>
      <c r="K15" s="31">
        <f>Benchmarks!C16</f>
        <v>0</v>
      </c>
      <c r="L15" s="31">
        <f>Benchmarks!D16</f>
        <v>0</v>
      </c>
      <c r="M15" s="31">
        <f>Benchmarks!E16</f>
        <v>0</v>
      </c>
    </row>
    <row r="16" spans="1:16" hidden="1" x14ac:dyDescent="0.25">
      <c r="A16" s="128"/>
      <c r="B16" s="133" t="s">
        <v>47</v>
      </c>
      <c r="C16" s="136">
        <f>Input!D17+Input!D21</f>
        <v>0</v>
      </c>
      <c r="D16" s="136">
        <f>Input!E17+Input!E21</f>
        <v>0</v>
      </c>
      <c r="E16" s="136">
        <f>Input!F17+Input!F21</f>
        <v>0</v>
      </c>
      <c r="F16" s="160"/>
      <c r="G16" s="161">
        <f t="shared" ref="G16:G21" si="0">AVERAGE(C16:E16)</f>
        <v>0</v>
      </c>
      <c r="H16" s="136">
        <f>Shocking!L56</f>
        <v>0</v>
      </c>
      <c r="I16" s="138"/>
      <c r="K16" s="31">
        <f>Benchmarks!C17</f>
        <v>0</v>
      </c>
      <c r="L16" s="31">
        <f>Benchmarks!D17</f>
        <v>0</v>
      </c>
      <c r="M16" s="31">
        <f>Benchmarks!E17</f>
        <v>0</v>
      </c>
    </row>
    <row r="17" spans="1:13" hidden="1" x14ac:dyDescent="0.25">
      <c r="A17" s="128"/>
      <c r="B17" s="162" t="s">
        <v>48</v>
      </c>
      <c r="C17" s="163">
        <f>C16-Input!D18-Input!D25</f>
        <v>0</v>
      </c>
      <c r="D17" s="163">
        <f>D16-Input!E18-Input!E25</f>
        <v>0</v>
      </c>
      <c r="E17" s="163">
        <f>E16-Input!F18-Input!F25</f>
        <v>0</v>
      </c>
      <c r="F17" s="160"/>
      <c r="G17" s="164">
        <f t="shared" si="0"/>
        <v>0</v>
      </c>
      <c r="H17" s="136">
        <f>Shocking!L57</f>
        <v>0</v>
      </c>
      <c r="I17" s="138"/>
      <c r="K17" s="31">
        <f>Benchmarks!C18</f>
        <v>0</v>
      </c>
      <c r="L17" s="31">
        <f>Benchmarks!D18</f>
        <v>0</v>
      </c>
      <c r="M17" s="31">
        <f>Benchmarks!E18</f>
        <v>0</v>
      </c>
    </row>
    <row r="18" spans="1:13" x14ac:dyDescent="0.25">
      <c r="A18" s="128"/>
      <c r="B18" s="133" t="s">
        <v>27</v>
      </c>
      <c r="C18" s="136">
        <f>C17-Input!D29-Input!D24-Input!D26-Input!D27-Input!D28</f>
        <v>0</v>
      </c>
      <c r="D18" s="136">
        <f>D17-Input!E29-Input!E24-Input!E26-Input!E27-Input!E28</f>
        <v>0</v>
      </c>
      <c r="E18" s="136">
        <f>E17-Input!F29-Input!F24-Input!F26-Input!F27-Input!F28</f>
        <v>0</v>
      </c>
      <c r="F18" s="137"/>
      <c r="G18" s="136">
        <f t="shared" si="0"/>
        <v>0</v>
      </c>
      <c r="H18" s="136">
        <f>Shocking!L58</f>
        <v>0</v>
      </c>
      <c r="I18" s="138" t="s">
        <v>121</v>
      </c>
      <c r="K18" s="31">
        <f>Benchmarks!C19</f>
        <v>0</v>
      </c>
      <c r="L18" s="31">
        <f>Benchmarks!D19</f>
        <v>0</v>
      </c>
      <c r="M18" s="31">
        <f>Benchmarks!E19</f>
        <v>0</v>
      </c>
    </row>
    <row r="19" spans="1:13" x14ac:dyDescent="0.25">
      <c r="A19" s="128"/>
      <c r="B19" s="133" t="s">
        <v>28</v>
      </c>
      <c r="C19" s="165" t="e">
        <f>(C18+Input!D26+Input!D27-Input!D35)/Input!D12</f>
        <v>#DIV/0!</v>
      </c>
      <c r="D19" s="165" t="e">
        <f>(D18+Input!E26+Input!E27-Input!E35)/Input!E12</f>
        <v>#DIV/0!</v>
      </c>
      <c r="E19" s="165" t="e">
        <f>(E18+Input!F26+Input!F27-Input!F35)/Input!F12</f>
        <v>#DIV/0!</v>
      </c>
      <c r="F19" s="166"/>
      <c r="G19" s="165" t="e">
        <f t="shared" si="0"/>
        <v>#DIV/0!</v>
      </c>
      <c r="H19" s="165" t="e">
        <f>Shocking!L59</f>
        <v>#DIV/0!</v>
      </c>
      <c r="I19" s="167">
        <v>0.1515</v>
      </c>
      <c r="K19" s="12">
        <f>Benchmarks!C20</f>
        <v>0</v>
      </c>
      <c r="L19" s="31">
        <f>Benchmarks!D20</f>
        <v>0</v>
      </c>
      <c r="M19" s="12">
        <f>Benchmarks!E20</f>
        <v>2.8000000000000001E-2</v>
      </c>
    </row>
    <row r="20" spans="1:13" x14ac:dyDescent="0.25">
      <c r="A20" s="128"/>
      <c r="B20" s="133" t="s">
        <v>29</v>
      </c>
      <c r="C20" s="165" t="e">
        <f>(C18+-Input!D35)/Input!D14</f>
        <v>#DIV/0!</v>
      </c>
      <c r="D20" s="165" t="e">
        <f>(D18+-Input!E35)/Input!E14</f>
        <v>#DIV/0!</v>
      </c>
      <c r="E20" s="165" t="e">
        <f>(E18+-Input!F35)/Input!F14</f>
        <v>#DIV/0!</v>
      </c>
      <c r="F20" s="166"/>
      <c r="G20" s="165" t="e">
        <f t="shared" si="0"/>
        <v>#DIV/0!</v>
      </c>
      <c r="H20" s="165" t="e">
        <f>Shocking!L60</f>
        <v>#DIV/0!</v>
      </c>
      <c r="I20" s="167">
        <v>0.30049999999999999</v>
      </c>
      <c r="K20" s="12">
        <f>Benchmarks!C21</f>
        <v>0</v>
      </c>
      <c r="L20" s="31">
        <f>Benchmarks!D21</f>
        <v>0</v>
      </c>
      <c r="M20" s="12">
        <f>Benchmarks!E21</f>
        <v>4.9000000000000002E-2</v>
      </c>
    </row>
    <row r="21" spans="1:13" x14ac:dyDescent="0.25">
      <c r="A21" s="128"/>
      <c r="B21" s="133" t="s">
        <v>30</v>
      </c>
      <c r="C21" s="165" t="e">
        <f>(C18+Input!D26+Input!D27-Input!D35)/C17</f>
        <v>#DIV/0!</v>
      </c>
      <c r="D21" s="165" t="e">
        <f>(D18+Input!E26+Input!E27-Input!E35)/D17</f>
        <v>#DIV/0!</v>
      </c>
      <c r="E21" s="165" t="e">
        <f>(E18+Input!F26+Input!F27-Input!F35)/E17</f>
        <v>#DIV/0!</v>
      </c>
      <c r="F21" s="166"/>
      <c r="G21" s="165" t="e">
        <f t="shared" si="0"/>
        <v>#DIV/0!</v>
      </c>
      <c r="H21" s="165" t="e">
        <f>Shocking!L61</f>
        <v>#DIV/0!</v>
      </c>
      <c r="I21" s="167">
        <v>0.31259999999999999</v>
      </c>
      <c r="K21" s="12">
        <f>Benchmarks!C22</f>
        <v>0</v>
      </c>
      <c r="L21" s="31">
        <f>Benchmarks!D22</f>
        <v>0</v>
      </c>
      <c r="M21" s="12">
        <f>Benchmarks!E22</f>
        <v>0.11799999999999999</v>
      </c>
    </row>
    <row r="22" spans="1:13" ht="5.25" customHeight="1" x14ac:dyDescent="0.25">
      <c r="A22" s="128"/>
      <c r="B22" s="142"/>
      <c r="C22" s="168"/>
      <c r="D22" s="168"/>
      <c r="E22" s="168"/>
      <c r="F22" s="169"/>
      <c r="G22" s="168"/>
      <c r="H22" s="168"/>
      <c r="I22" s="170"/>
      <c r="K22" s="31">
        <f>Benchmarks!C23</f>
        <v>0</v>
      </c>
      <c r="L22" s="31">
        <f>Benchmarks!D23</f>
        <v>0</v>
      </c>
      <c r="M22" s="31">
        <f>Benchmarks!E23</f>
        <v>0</v>
      </c>
    </row>
    <row r="23" spans="1:13" x14ac:dyDescent="0.25">
      <c r="A23" s="568" t="s">
        <v>93</v>
      </c>
      <c r="B23" s="455"/>
      <c r="C23" s="168"/>
      <c r="D23" s="168"/>
      <c r="E23" s="168"/>
      <c r="F23" s="169"/>
      <c r="G23" s="168"/>
      <c r="H23" s="168"/>
      <c r="I23" s="170"/>
      <c r="K23" s="31">
        <f>Benchmarks!C24</f>
        <v>0</v>
      </c>
      <c r="L23" s="31">
        <f>Benchmarks!D24</f>
        <v>0</v>
      </c>
      <c r="M23" s="31">
        <f>Benchmarks!E24</f>
        <v>0</v>
      </c>
    </row>
    <row r="24" spans="1:13" x14ac:dyDescent="0.25">
      <c r="A24" s="128"/>
      <c r="B24" s="133" t="s">
        <v>95</v>
      </c>
      <c r="C24" s="171">
        <f>Input!D39</f>
        <v>0</v>
      </c>
      <c r="D24" s="171">
        <f>Input!E39</f>
        <v>0</v>
      </c>
      <c r="E24" s="171">
        <f>Input!F39</f>
        <v>0</v>
      </c>
      <c r="F24" s="166"/>
      <c r="G24" s="136">
        <f>AVERAGE(C24:E24)</f>
        <v>0</v>
      </c>
      <c r="H24" s="171">
        <f>Shocking!L64</f>
        <v>0</v>
      </c>
      <c r="I24" s="138" t="s">
        <v>121</v>
      </c>
      <c r="K24" s="31">
        <f>Benchmarks!C25</f>
        <v>0</v>
      </c>
      <c r="L24" s="31">
        <f>Benchmarks!D25</f>
        <v>0</v>
      </c>
      <c r="M24" s="31">
        <f>Benchmarks!E25</f>
        <v>0</v>
      </c>
    </row>
    <row r="25" spans="1:13" x14ac:dyDescent="0.25">
      <c r="A25" s="128"/>
      <c r="B25" s="133" t="s">
        <v>28</v>
      </c>
      <c r="C25" s="165" t="e">
        <f>(C24+Input!D26+Input!D27)/Input!D12</f>
        <v>#DIV/0!</v>
      </c>
      <c r="D25" s="165" t="e">
        <f>(D24+Input!E26+Input!E27)/Input!E12</f>
        <v>#DIV/0!</v>
      </c>
      <c r="E25" s="165" t="e">
        <f>(E24+Input!F26+Input!F27)/Input!F12</f>
        <v>#DIV/0!</v>
      </c>
      <c r="F25" s="172"/>
      <c r="G25" s="165" t="e">
        <f>AVERAGE(C25:E25)</f>
        <v>#DIV/0!</v>
      </c>
      <c r="H25" s="165" t="e">
        <f>Shocking!L65</f>
        <v>#DIV/0!</v>
      </c>
      <c r="I25" s="167">
        <v>0.23469999999999999</v>
      </c>
      <c r="K25" s="31">
        <f>Benchmarks!C26</f>
        <v>3.1E-2</v>
      </c>
      <c r="L25" s="31">
        <f>Benchmarks!D26</f>
        <v>0</v>
      </c>
      <c r="M25" s="31">
        <f>Benchmarks!E26</f>
        <v>9.2999999999999999E-2</v>
      </c>
    </row>
    <row r="26" spans="1:13" x14ac:dyDescent="0.25">
      <c r="A26" s="128"/>
      <c r="B26" s="133" t="s">
        <v>29</v>
      </c>
      <c r="C26" s="165" t="e">
        <f>C24/Input!D14</f>
        <v>#DIV/0!</v>
      </c>
      <c r="D26" s="165" t="e">
        <f>D24/Input!E14</f>
        <v>#DIV/0!</v>
      </c>
      <c r="E26" s="165" t="e">
        <f>E24/Input!F14</f>
        <v>#DIV/0!</v>
      </c>
      <c r="F26" s="172"/>
      <c r="G26" s="165" t="e">
        <f>AVERAGE(C26:E26)</f>
        <v>#DIV/0!</v>
      </c>
      <c r="H26" s="165" t="e">
        <f>Shocking!L66</f>
        <v>#DIV/0!</v>
      </c>
      <c r="I26" s="167">
        <v>0.36259999999999998</v>
      </c>
      <c r="K26" s="31">
        <f>Benchmarks!C27</f>
        <v>0.04</v>
      </c>
      <c r="L26" s="31">
        <f>Benchmarks!D27</f>
        <v>0</v>
      </c>
      <c r="M26" s="31">
        <f>Benchmarks!E27</f>
        <v>0.14499999999999999</v>
      </c>
    </row>
    <row r="27" spans="1:13" ht="6" customHeight="1" x14ac:dyDescent="0.25">
      <c r="A27" s="128"/>
      <c r="B27" s="142"/>
      <c r="C27" s="143"/>
      <c r="D27" s="143"/>
      <c r="E27" s="143"/>
      <c r="F27" s="144"/>
      <c r="G27" s="143"/>
      <c r="H27" s="143"/>
      <c r="I27" s="145"/>
      <c r="J27" s="22"/>
      <c r="K27" s="31">
        <f>Benchmarks!C28</f>
        <v>0</v>
      </c>
      <c r="L27" s="31">
        <f>Benchmarks!D28</f>
        <v>0</v>
      </c>
      <c r="M27" s="31">
        <f>Benchmarks!E28</f>
        <v>0</v>
      </c>
    </row>
    <row r="28" spans="1:13" x14ac:dyDescent="0.25">
      <c r="A28" s="568" t="s">
        <v>96</v>
      </c>
      <c r="B28" s="455"/>
      <c r="C28" s="143"/>
      <c r="D28" s="143"/>
      <c r="E28" s="143"/>
      <c r="F28" s="144"/>
      <c r="G28" s="143"/>
      <c r="H28" s="143"/>
      <c r="I28" s="145"/>
      <c r="J28" s="22"/>
      <c r="K28" s="31">
        <f>Benchmarks!C29</f>
        <v>0</v>
      </c>
      <c r="L28" s="31">
        <f>Benchmarks!D29</f>
        <v>0</v>
      </c>
      <c r="M28" s="31">
        <f>Benchmarks!E29</f>
        <v>0</v>
      </c>
    </row>
    <row r="29" spans="1:13" x14ac:dyDescent="0.25">
      <c r="A29" s="173"/>
      <c r="B29" s="133" t="s">
        <v>31</v>
      </c>
      <c r="C29" s="136">
        <f>C18+Input!D27+Input!D26+Input!D24</f>
        <v>0</v>
      </c>
      <c r="D29" s="136">
        <f>D18+Input!E27+Input!E26+Input!E24</f>
        <v>0</v>
      </c>
      <c r="E29" s="136">
        <f>E18+Input!F27+Input!F26+Input!F24</f>
        <v>0</v>
      </c>
      <c r="F29" s="137"/>
      <c r="G29" s="136">
        <f>AVERAGE(C29:E29)</f>
        <v>0</v>
      </c>
      <c r="H29" s="136">
        <f>Shocking!L69</f>
        <v>0</v>
      </c>
      <c r="I29" s="138" t="s">
        <v>121</v>
      </c>
      <c r="K29" s="31">
        <f>Benchmarks!C30</f>
        <v>0</v>
      </c>
      <c r="L29" s="31">
        <f>Benchmarks!D30</f>
        <v>0</v>
      </c>
      <c r="M29" s="31">
        <f>Benchmarks!E30</f>
        <v>0</v>
      </c>
    </row>
    <row r="30" spans="1:13" ht="7.5" customHeight="1" x14ac:dyDescent="0.25">
      <c r="A30" s="173"/>
      <c r="B30" s="142"/>
      <c r="C30" s="174"/>
      <c r="D30" s="174"/>
      <c r="E30" s="174"/>
      <c r="F30" s="160"/>
      <c r="G30" s="174"/>
      <c r="H30" s="174"/>
      <c r="I30" s="175"/>
      <c r="K30" s="31">
        <f>Benchmarks!C31</f>
        <v>0</v>
      </c>
      <c r="L30" s="31">
        <f>Benchmarks!D31</f>
        <v>0</v>
      </c>
      <c r="M30" s="31">
        <f>Benchmarks!E31</f>
        <v>0</v>
      </c>
    </row>
    <row r="31" spans="1:13" x14ac:dyDescent="0.25">
      <c r="A31" s="568" t="s">
        <v>97</v>
      </c>
      <c r="B31" s="455"/>
      <c r="C31" s="174"/>
      <c r="D31" s="174"/>
      <c r="E31" s="174"/>
      <c r="F31" s="160"/>
      <c r="G31" s="174"/>
      <c r="H31" s="174"/>
      <c r="I31" s="175"/>
      <c r="K31" s="31">
        <f>Benchmarks!C32</f>
        <v>0</v>
      </c>
      <c r="L31" s="31">
        <f>Benchmarks!D32</f>
        <v>0</v>
      </c>
      <c r="M31" s="31">
        <f>Benchmarks!E32</f>
        <v>0</v>
      </c>
    </row>
    <row r="32" spans="1:13" x14ac:dyDescent="0.25">
      <c r="A32" s="128"/>
      <c r="B32" s="133" t="s">
        <v>31</v>
      </c>
      <c r="C32" s="176">
        <f>C24+Input!D41+Input!D42+Input!D36</f>
        <v>0</v>
      </c>
      <c r="D32" s="176">
        <f>D24+Input!E41+Input!E42+Input!E36</f>
        <v>0</v>
      </c>
      <c r="E32" s="176">
        <f>E24+Input!F41+Input!F42+Input!F36</f>
        <v>0</v>
      </c>
      <c r="F32" s="177"/>
      <c r="G32" s="136">
        <f>AVERAGE(C32:E32)</f>
        <v>0</v>
      </c>
      <c r="H32" s="176">
        <f>Shocking!L72</f>
        <v>0</v>
      </c>
      <c r="I32" s="138" t="s">
        <v>121</v>
      </c>
      <c r="K32" s="31">
        <f>Benchmarks!C33</f>
        <v>0</v>
      </c>
      <c r="L32" s="31">
        <f>Benchmarks!D33</f>
        <v>0</v>
      </c>
      <c r="M32" s="31">
        <f>Benchmarks!E33</f>
        <v>0</v>
      </c>
    </row>
    <row r="33" spans="1:13" ht="7.5" customHeight="1" x14ac:dyDescent="0.25">
      <c r="A33" s="128"/>
      <c r="B33" s="142"/>
      <c r="C33" s="143"/>
      <c r="D33" s="143"/>
      <c r="E33" s="143"/>
      <c r="F33" s="144"/>
      <c r="G33" s="143"/>
      <c r="H33" s="143"/>
      <c r="I33" s="145"/>
      <c r="K33" s="31">
        <f>Benchmarks!C34</f>
        <v>0</v>
      </c>
      <c r="L33" s="31">
        <f>Benchmarks!D34</f>
        <v>0</v>
      </c>
      <c r="M33" s="31">
        <f>Benchmarks!E34</f>
        <v>0</v>
      </c>
    </row>
    <row r="34" spans="1:13" x14ac:dyDescent="0.25">
      <c r="A34" s="568" t="s">
        <v>98</v>
      </c>
      <c r="B34" s="455"/>
      <c r="C34" s="143"/>
      <c r="D34" s="143"/>
      <c r="E34" s="143"/>
      <c r="F34" s="144"/>
      <c r="G34" s="143"/>
      <c r="H34" s="143"/>
      <c r="I34" s="145"/>
      <c r="K34" s="31">
        <f>Benchmarks!C35</f>
        <v>0</v>
      </c>
      <c r="L34" s="31">
        <f>Benchmarks!D35</f>
        <v>0</v>
      </c>
      <c r="M34" s="31">
        <f>Benchmarks!E35</f>
        <v>0</v>
      </c>
    </row>
    <row r="35" spans="1:13" x14ac:dyDescent="0.25">
      <c r="A35" s="128"/>
      <c r="B35" s="133" t="s">
        <v>33</v>
      </c>
      <c r="C35" s="136">
        <f>C18+Input!D24+Input!D37-Input!D35+Input!D27-Input!D36</f>
        <v>0</v>
      </c>
      <c r="D35" s="136">
        <f>D18+Input!E24+Input!E37-Input!E35+Input!E27-Input!E36</f>
        <v>0</v>
      </c>
      <c r="E35" s="136">
        <f>E18+Input!F24+Input!F37-Input!F35+Input!F27-Input!F36</f>
        <v>0</v>
      </c>
      <c r="F35" s="160"/>
      <c r="G35" s="136">
        <f>AVERAGE(C35:E35)</f>
        <v>0</v>
      </c>
      <c r="H35" s="136">
        <f>Shocking!L75</f>
        <v>0</v>
      </c>
      <c r="I35" s="138" t="s">
        <v>121</v>
      </c>
      <c r="K35" s="31">
        <f>Benchmarks!C36</f>
        <v>0</v>
      </c>
      <c r="L35" s="31">
        <f>Benchmarks!D36</f>
        <v>0</v>
      </c>
      <c r="M35" s="31">
        <f>Benchmarks!E36</f>
        <v>0</v>
      </c>
    </row>
    <row r="36" spans="1:13" x14ac:dyDescent="0.25">
      <c r="A36" s="128"/>
      <c r="B36" s="133" t="s">
        <v>34</v>
      </c>
      <c r="C36" s="136">
        <f>C35-Input!D27-Input!D40</f>
        <v>0</v>
      </c>
      <c r="D36" s="136">
        <f>D35-Input!E27-Input!E40</f>
        <v>0</v>
      </c>
      <c r="E36" s="136">
        <f>E35-Input!F27-Input!F40</f>
        <v>0</v>
      </c>
      <c r="F36" s="160"/>
      <c r="G36" s="136">
        <f>AVERAGE(C36:E36)</f>
        <v>0</v>
      </c>
      <c r="H36" s="136">
        <f>Shocking!L76</f>
        <v>0</v>
      </c>
      <c r="I36" s="138" t="s">
        <v>121</v>
      </c>
      <c r="K36" s="31">
        <f>Benchmarks!C37</f>
        <v>0</v>
      </c>
      <c r="L36" s="31">
        <f>Benchmarks!D37</f>
        <v>0</v>
      </c>
      <c r="M36" s="31">
        <f>Benchmarks!E37</f>
        <v>0</v>
      </c>
    </row>
    <row r="37" spans="1:13" x14ac:dyDescent="0.25">
      <c r="A37" s="128"/>
      <c r="B37" s="133" t="s">
        <v>35</v>
      </c>
      <c r="C37" s="134" t="e">
        <f>C35/(Input!D27+Input!D40)</f>
        <v>#DIV/0!</v>
      </c>
      <c r="D37" s="134" t="e">
        <f>D35/(Input!E27+Input!E40)</f>
        <v>#DIV/0!</v>
      </c>
      <c r="E37" s="134" t="e">
        <f>E35/(Input!F27+Input!F40)</f>
        <v>#DIV/0!</v>
      </c>
      <c r="F37" s="160"/>
      <c r="G37" s="134" t="e">
        <f>AVERAGE(C37:E37)</f>
        <v>#DIV/0!</v>
      </c>
      <c r="H37" s="134" t="e">
        <f>Shocking!L77</f>
        <v>#DIV/0!</v>
      </c>
      <c r="I37" s="205">
        <v>14.93</v>
      </c>
      <c r="K37" s="31">
        <f>Benchmarks!C38</f>
        <v>1</v>
      </c>
      <c r="L37" s="31">
        <f>Benchmarks!D38</f>
        <v>0</v>
      </c>
      <c r="M37" s="31">
        <f>Benchmarks!E38</f>
        <v>1.25</v>
      </c>
    </row>
    <row r="38" spans="1:13" x14ac:dyDescent="0.25">
      <c r="A38" s="128"/>
      <c r="B38" s="133" t="s">
        <v>36</v>
      </c>
      <c r="C38" s="136">
        <f>C35-((Input!D9+Input!D10)*0.1)</f>
        <v>0</v>
      </c>
      <c r="D38" s="136">
        <f>D35-((Input!E9+Input!E10)*0.1)</f>
        <v>0</v>
      </c>
      <c r="E38" s="136">
        <f>E35-((Input!F9+Input!F10)*0.1)</f>
        <v>0</v>
      </c>
      <c r="F38" s="160"/>
      <c r="G38" s="136">
        <f>AVERAGE(C38:E38)</f>
        <v>0</v>
      </c>
      <c r="H38" s="136">
        <f>Shocking!L78</f>
        <v>0</v>
      </c>
      <c r="I38" s="138" t="s">
        <v>121</v>
      </c>
      <c r="K38" s="31">
        <f>Benchmarks!C39</f>
        <v>0</v>
      </c>
      <c r="L38" s="31">
        <f>Benchmarks!D39</f>
        <v>0</v>
      </c>
      <c r="M38" s="31">
        <f>Benchmarks!E39</f>
        <v>0</v>
      </c>
    </row>
    <row r="39" spans="1:13" x14ac:dyDescent="0.25">
      <c r="A39" s="128"/>
      <c r="B39" s="133" t="s">
        <v>37</v>
      </c>
      <c r="C39" s="134" t="e">
        <f>C35/((Input!D9+Input!D10)*0.1)</f>
        <v>#DIV/0!</v>
      </c>
      <c r="D39" s="134" t="e">
        <f>D35/((Input!E9+Input!E10)*0.1)</f>
        <v>#DIV/0!</v>
      </c>
      <c r="E39" s="134" t="e">
        <f>E35/((Input!F9+Input!F10)*0.1)</f>
        <v>#DIV/0!</v>
      </c>
      <c r="F39" s="178"/>
      <c r="G39" s="134" t="e">
        <f>AVERAGE(C39:E39)</f>
        <v>#DIV/0!</v>
      </c>
      <c r="H39" s="134" t="e">
        <f>Shocking!L79</f>
        <v>#DIV/0!</v>
      </c>
      <c r="I39" s="204">
        <v>8.1</v>
      </c>
      <c r="K39" s="31">
        <f>Benchmarks!C40</f>
        <v>0.75</v>
      </c>
      <c r="L39" s="31">
        <f>Benchmarks!D40</f>
        <v>0</v>
      </c>
      <c r="M39" s="31">
        <f>Benchmarks!E40</f>
        <v>1.75</v>
      </c>
    </row>
    <row r="40" spans="1:13" ht="7.5" customHeight="1" x14ac:dyDescent="0.25">
      <c r="A40" s="179"/>
      <c r="B40" s="142"/>
      <c r="C40" s="180"/>
      <c r="D40" s="180"/>
      <c r="E40" s="180"/>
      <c r="F40" s="178"/>
      <c r="G40" s="174"/>
      <c r="H40" s="181"/>
      <c r="I40" s="182"/>
      <c r="K40" s="31">
        <f>Benchmarks!C41</f>
        <v>0</v>
      </c>
      <c r="L40" s="31">
        <f>Benchmarks!D41</f>
        <v>0</v>
      </c>
      <c r="M40" s="31">
        <f>Benchmarks!E41</f>
        <v>0</v>
      </c>
    </row>
    <row r="41" spans="1:13" x14ac:dyDescent="0.25">
      <c r="A41" s="568" t="s">
        <v>99</v>
      </c>
      <c r="B41" s="455"/>
      <c r="C41" s="180"/>
      <c r="D41" s="180"/>
      <c r="E41" s="180"/>
      <c r="F41" s="178"/>
      <c r="G41" s="174"/>
      <c r="H41" s="180"/>
      <c r="I41" s="183"/>
      <c r="K41" s="31">
        <f>Benchmarks!C42</f>
        <v>0</v>
      </c>
      <c r="L41" s="31">
        <f>Benchmarks!D42</f>
        <v>0</v>
      </c>
      <c r="M41" s="31">
        <f>Benchmarks!E42</f>
        <v>0</v>
      </c>
    </row>
    <row r="42" spans="1:13" x14ac:dyDescent="0.25">
      <c r="A42" s="128"/>
      <c r="B42" s="133" t="s">
        <v>33</v>
      </c>
      <c r="C42" s="136">
        <f>C24+Input!D41+Input!D42</f>
        <v>0</v>
      </c>
      <c r="D42" s="136">
        <f>D24+Input!E41+Input!E42</f>
        <v>0</v>
      </c>
      <c r="E42" s="136">
        <f>E24+Input!F41+Input!F42</f>
        <v>0</v>
      </c>
      <c r="F42" s="137"/>
      <c r="G42" s="136">
        <f>AVERAGE(C42:E42)</f>
        <v>0</v>
      </c>
      <c r="H42" s="136">
        <f>Shocking!L82</f>
        <v>0</v>
      </c>
      <c r="I42" s="138" t="s">
        <v>121</v>
      </c>
      <c r="K42" s="31">
        <f>Benchmarks!C43</f>
        <v>0</v>
      </c>
      <c r="L42" s="31">
        <f>Benchmarks!D43</f>
        <v>0</v>
      </c>
      <c r="M42" s="31">
        <f>Benchmarks!E43</f>
        <v>0</v>
      </c>
    </row>
    <row r="43" spans="1:13" x14ac:dyDescent="0.25">
      <c r="A43" s="128"/>
      <c r="B43" s="133" t="s">
        <v>34</v>
      </c>
      <c r="C43" s="136">
        <f>C42-Input!D40-Input!D42</f>
        <v>0</v>
      </c>
      <c r="D43" s="136">
        <f>D42-Input!E40-Input!E42</f>
        <v>0</v>
      </c>
      <c r="E43" s="136">
        <f>E42-Input!F40-Input!F42</f>
        <v>0</v>
      </c>
      <c r="F43" s="137"/>
      <c r="G43" s="136">
        <f>AVERAGE(C43:E43)</f>
        <v>0</v>
      </c>
      <c r="H43" s="136">
        <f>Shocking!L83</f>
        <v>0</v>
      </c>
      <c r="I43" s="138" t="s">
        <v>121</v>
      </c>
      <c r="K43" s="31">
        <f>Benchmarks!C44</f>
        <v>1</v>
      </c>
      <c r="L43" s="31">
        <f>Benchmarks!D44</f>
        <v>0</v>
      </c>
      <c r="M43" s="31">
        <f>Benchmarks!E44</f>
        <v>1.25</v>
      </c>
    </row>
    <row r="44" spans="1:13" x14ac:dyDescent="0.25">
      <c r="A44" s="128"/>
      <c r="B44" s="184" t="s">
        <v>35</v>
      </c>
      <c r="C44" s="134" t="e">
        <f>C42/(Input!D40+Input!D42)</f>
        <v>#DIV/0!</v>
      </c>
      <c r="D44" s="134" t="e">
        <f>D42/(Input!E40+Input!E42)</f>
        <v>#DIV/0!</v>
      </c>
      <c r="E44" s="134" t="e">
        <f>E42/(Input!F40+Input!F42)</f>
        <v>#DIV/0!</v>
      </c>
      <c r="F44" s="185"/>
      <c r="G44" s="134" t="e">
        <f>AVERAGE(C44:E44)</f>
        <v>#DIV/0!</v>
      </c>
      <c r="H44" s="134" t="e">
        <f>Shocking!L84</f>
        <v>#DIV/0!</v>
      </c>
      <c r="I44" s="205">
        <v>22.11</v>
      </c>
      <c r="K44" s="31">
        <f>Benchmarks!C45</f>
        <v>1</v>
      </c>
      <c r="L44" s="31">
        <f>Benchmarks!D45</f>
        <v>0</v>
      </c>
      <c r="M44" s="31">
        <f>Benchmarks!E45</f>
        <v>1.25</v>
      </c>
    </row>
    <row r="45" spans="1:13" x14ac:dyDescent="0.25">
      <c r="A45" s="128"/>
      <c r="B45" s="133" t="s">
        <v>36</v>
      </c>
      <c r="C45" s="136">
        <f>C42-((Input!D9+Input!D10)*0.1)</f>
        <v>0</v>
      </c>
      <c r="D45" s="136">
        <f>D42-((Input!E9+Input!E10)*0.1)</f>
        <v>0</v>
      </c>
      <c r="E45" s="136">
        <f>E42-((Input!F9+Input!F10)*0.1)</f>
        <v>0</v>
      </c>
      <c r="F45" s="137"/>
      <c r="G45" s="136">
        <f>AVERAGE(C45:E45)</f>
        <v>0</v>
      </c>
      <c r="H45" s="136">
        <f>Shocking!L85</f>
        <v>0</v>
      </c>
      <c r="I45" s="138" t="s">
        <v>121</v>
      </c>
      <c r="K45" s="31">
        <f>Benchmarks!C46</f>
        <v>0</v>
      </c>
      <c r="L45" s="31">
        <f>Benchmarks!D46</f>
        <v>0</v>
      </c>
      <c r="M45" s="31">
        <f>Benchmarks!E46</f>
        <v>0</v>
      </c>
    </row>
    <row r="46" spans="1:13" x14ac:dyDescent="0.25">
      <c r="A46" s="128"/>
      <c r="B46" s="133" t="s">
        <v>37</v>
      </c>
      <c r="C46" s="134" t="e">
        <f>C42/(Input!D41+Input!D42+((Input!D9+Input!D10)*0.1))</f>
        <v>#DIV/0!</v>
      </c>
      <c r="D46" s="134" t="e">
        <f>D42/(Input!E41+Input!E42+((Input!E9+Input!E10)*0.1))</f>
        <v>#DIV/0!</v>
      </c>
      <c r="E46" s="134" t="e">
        <f>E42/(Input!F41+Input!F42+((Input!F9+Input!F10)*0.1))</f>
        <v>#DIV/0!</v>
      </c>
      <c r="F46" s="135"/>
      <c r="G46" s="134" t="e">
        <f>AVERAGE(C46:E46)</f>
        <v>#DIV/0!</v>
      </c>
      <c r="H46" s="134" t="e">
        <f>Shocking!L86</f>
        <v>#DIV/0!</v>
      </c>
      <c r="I46" s="205">
        <v>8.7200000000000006</v>
      </c>
      <c r="K46" s="31">
        <f>Benchmarks!C47</f>
        <v>0.75</v>
      </c>
      <c r="L46" s="31">
        <f>Benchmarks!D47</f>
        <v>0</v>
      </c>
      <c r="M46" s="31">
        <f>Benchmarks!E47</f>
        <v>1.75</v>
      </c>
    </row>
    <row r="47" spans="1:13" ht="7.5" customHeight="1" x14ac:dyDescent="0.25">
      <c r="A47" s="128"/>
      <c r="B47" s="142"/>
      <c r="C47" s="143"/>
      <c r="D47" s="143"/>
      <c r="E47" s="143"/>
      <c r="F47" s="144"/>
      <c r="G47" s="143"/>
      <c r="H47" s="143"/>
      <c r="I47" s="145"/>
      <c r="K47" s="31">
        <f>Benchmarks!C48</f>
        <v>0</v>
      </c>
      <c r="L47" s="31">
        <f>Benchmarks!D48</f>
        <v>0</v>
      </c>
      <c r="M47" s="31">
        <f>Benchmarks!E48</f>
        <v>0</v>
      </c>
    </row>
    <row r="48" spans="1:13" x14ac:dyDescent="0.25">
      <c r="A48" s="568" t="s">
        <v>58</v>
      </c>
      <c r="B48" s="455"/>
      <c r="C48" s="143"/>
      <c r="D48" s="143"/>
      <c r="E48" s="143"/>
      <c r="F48" s="144"/>
      <c r="G48" s="143"/>
      <c r="H48" s="143"/>
      <c r="I48" s="145"/>
      <c r="K48" s="31">
        <f>Benchmarks!C49</f>
        <v>0</v>
      </c>
      <c r="L48" s="31">
        <f>Benchmarks!D49</f>
        <v>0</v>
      </c>
      <c r="M48" s="31">
        <f>Benchmarks!E49</f>
        <v>0</v>
      </c>
    </row>
    <row r="49" spans="1:13" x14ac:dyDescent="0.25">
      <c r="A49" s="202"/>
      <c r="B49" s="133" t="s">
        <v>38</v>
      </c>
      <c r="C49" s="139" t="e">
        <f>C17/Input!D12</f>
        <v>#DIV/0!</v>
      </c>
      <c r="D49" s="139" t="e">
        <f>D17/Input!E12</f>
        <v>#DIV/0!</v>
      </c>
      <c r="E49" s="139" t="e">
        <f>E17/Input!F12</f>
        <v>#DIV/0!</v>
      </c>
      <c r="F49" s="186"/>
      <c r="G49" s="139" t="e">
        <f t="shared" ref="G49:G56" si="1">AVERAGE(C49:E49)</f>
        <v>#DIV/0!</v>
      </c>
      <c r="H49" s="139" t="e">
        <f>Shocking!L89</f>
        <v>#DIV/0!</v>
      </c>
      <c r="I49" s="141">
        <v>0.59399999999999997</v>
      </c>
      <c r="K49" s="31">
        <f>Benchmarks!C50</f>
        <v>0.16</v>
      </c>
      <c r="L49" s="31">
        <f>Benchmarks!D50</f>
        <v>0</v>
      </c>
      <c r="M49" s="31">
        <f>Benchmarks!E50</f>
        <v>0.34</v>
      </c>
    </row>
    <row r="50" spans="1:13" x14ac:dyDescent="0.25">
      <c r="A50" s="203"/>
      <c r="B50" s="133" t="s">
        <v>39</v>
      </c>
      <c r="C50" s="139" t="e">
        <f>(Input!D30-Input!D25-Input!D26-Input!D27-Input!D24)/(Input!D19+Input!D21-Input!D25)</f>
        <v>#DIV/0!</v>
      </c>
      <c r="D50" s="139" t="e">
        <f>(Input!E30-Input!E25-Input!E26-Input!E27-Input!E24)/(Input!E19+Input!E21-Input!E25)</f>
        <v>#DIV/0!</v>
      </c>
      <c r="E50" s="139" t="e">
        <f>(Input!F30-Input!F25-Input!F26-Input!F27-Input!F24)/(Input!F19+Input!F21-Input!F25)</f>
        <v>#DIV/0!</v>
      </c>
      <c r="F50" s="140"/>
      <c r="G50" s="139" t="e">
        <f t="shared" si="1"/>
        <v>#DIV/0!</v>
      </c>
      <c r="H50" s="139" t="e">
        <f>Shocking!L90</f>
        <v>#DIV/0!</v>
      </c>
      <c r="I50" s="141">
        <v>0.57899999999999996</v>
      </c>
      <c r="K50" s="31">
        <f>Benchmarks!C51</f>
        <v>0.77</v>
      </c>
      <c r="L50" s="31">
        <f>Benchmarks!D51</f>
        <v>0</v>
      </c>
      <c r="M50" s="31">
        <f>Benchmarks!E51</f>
        <v>0.61</v>
      </c>
    </row>
    <row r="51" spans="1:13" x14ac:dyDescent="0.25">
      <c r="A51" s="202"/>
      <c r="B51" s="133" t="s">
        <v>40</v>
      </c>
      <c r="C51" s="139" t="e">
        <f>Input!D24/(Input!D19+Input!D21-Input!D25)</f>
        <v>#DIV/0!</v>
      </c>
      <c r="D51" s="139" t="e">
        <f>Input!E24/(Input!E19+Input!E21-Input!E25)</f>
        <v>#DIV/0!</v>
      </c>
      <c r="E51" s="139" t="e">
        <f>Input!F24/(Input!F19+Input!F21-Input!F25)</f>
        <v>#DIV/0!</v>
      </c>
      <c r="F51" s="186"/>
      <c r="G51" s="139" t="e">
        <f t="shared" si="1"/>
        <v>#DIV/0!</v>
      </c>
      <c r="H51" s="139" t="e">
        <f>Shocking!L91</f>
        <v>#DIV/0!</v>
      </c>
      <c r="I51" s="141">
        <v>4.4999999999999998E-2</v>
      </c>
      <c r="K51" s="31">
        <f>Benchmarks!C52</f>
        <v>0.16500000000000001</v>
      </c>
      <c r="L51" s="31">
        <f>Benchmarks!D52</f>
        <v>0</v>
      </c>
      <c r="M51" s="31">
        <f>Benchmarks!E52</f>
        <v>0.06</v>
      </c>
    </row>
    <row r="52" spans="1:13" x14ac:dyDescent="0.25">
      <c r="A52" s="128"/>
      <c r="B52" s="133" t="s">
        <v>41</v>
      </c>
      <c r="C52" s="165" t="e">
        <f>(Input!D26+Input!D27)/(Input!D19+Input!D21-Input!D25)</f>
        <v>#DIV/0!</v>
      </c>
      <c r="D52" s="165" t="e">
        <f>(Input!E26+Input!E27)/(Input!E19+Input!E21-Input!E25)</f>
        <v>#DIV/0!</v>
      </c>
      <c r="E52" s="165" t="e">
        <f>(Input!F26+Input!F27)/(Input!F19+Input!F21-Input!F25)</f>
        <v>#DIV/0!</v>
      </c>
      <c r="F52" s="186"/>
      <c r="G52" s="139" t="e">
        <f t="shared" si="1"/>
        <v>#DIV/0!</v>
      </c>
      <c r="H52" s="139" t="e">
        <f>Shocking!L92</f>
        <v>#DIV/0!</v>
      </c>
      <c r="I52" s="141">
        <v>3.6999999999999998E-2</v>
      </c>
      <c r="K52" s="31">
        <f>Benchmarks!C53</f>
        <v>0.1</v>
      </c>
      <c r="L52" s="31">
        <f>Benchmarks!D53</f>
        <v>0</v>
      </c>
      <c r="M52" s="31">
        <f>Benchmarks!E53</f>
        <v>0.04</v>
      </c>
    </row>
    <row r="53" spans="1:13" x14ac:dyDescent="0.25">
      <c r="A53" s="128"/>
      <c r="B53" s="133" t="s">
        <v>42</v>
      </c>
      <c r="C53" s="165" t="e">
        <f>C18/(Input!D19+Input!D21-Input!D25)</f>
        <v>#DIV/0!</v>
      </c>
      <c r="D53" s="165" t="e">
        <f>D18/(Input!E19+Input!E21-Input!E25)</f>
        <v>#DIV/0!</v>
      </c>
      <c r="E53" s="165" t="e">
        <f>E18/(Input!F19+Input!F21-Input!F25)</f>
        <v>#DIV/0!</v>
      </c>
      <c r="F53" s="186"/>
      <c r="G53" s="139" t="e">
        <f t="shared" si="1"/>
        <v>#DIV/0!</v>
      </c>
      <c r="H53" s="139" t="e">
        <f>Shocking!L93</f>
        <v>#DIV/0!</v>
      </c>
      <c r="I53" s="141">
        <v>0.251</v>
      </c>
      <c r="K53" s="31">
        <f>Benchmarks!C54</f>
        <v>1.5E-3</v>
      </c>
      <c r="L53" s="31">
        <f>Benchmarks!D54</f>
        <v>0</v>
      </c>
      <c r="M53" s="31">
        <f>Benchmarks!E54</f>
        <v>0.1</v>
      </c>
    </row>
    <row r="54" spans="1:13" x14ac:dyDescent="0.25">
      <c r="A54" s="128"/>
      <c r="B54" s="133" t="s">
        <v>59</v>
      </c>
      <c r="C54" s="136" t="e">
        <f>Input!D24/Input!D44</f>
        <v>#DIV/0!</v>
      </c>
      <c r="D54" s="136" t="e">
        <f>Input!E24/Input!E44</f>
        <v>#DIV/0!</v>
      </c>
      <c r="E54" s="136" t="e">
        <f>Input!F24/Input!F44</f>
        <v>#DIV/0!</v>
      </c>
      <c r="F54" s="187"/>
      <c r="G54" s="136" t="e">
        <f t="shared" si="1"/>
        <v>#DIV/0!</v>
      </c>
      <c r="H54" s="136" t="e">
        <f>Shocking!L94</f>
        <v>#DIV/0!</v>
      </c>
      <c r="I54" s="138" t="s">
        <v>121</v>
      </c>
      <c r="K54" s="31">
        <f>Benchmarks!C55</f>
        <v>0</v>
      </c>
      <c r="L54" s="31">
        <f>Benchmarks!D55</f>
        <v>0</v>
      </c>
      <c r="M54" s="31">
        <f>Benchmarks!E55</f>
        <v>0</v>
      </c>
    </row>
    <row r="55" spans="1:13" x14ac:dyDescent="0.25">
      <c r="A55" s="121"/>
      <c r="B55" s="133" t="s">
        <v>60</v>
      </c>
      <c r="C55" s="136" t="e">
        <f>(Input!D9+Input!D10)/Input!D44</f>
        <v>#DIV/0!</v>
      </c>
      <c r="D55" s="136" t="e">
        <f>(Input!E9+Input!E10)/Input!E44</f>
        <v>#DIV/0!</v>
      </c>
      <c r="E55" s="136" t="e">
        <f>(Input!F9+Input!F10)/Input!F44</f>
        <v>#DIV/0!</v>
      </c>
      <c r="F55" s="177"/>
      <c r="G55" s="136" t="e">
        <f t="shared" si="1"/>
        <v>#DIV/0!</v>
      </c>
      <c r="H55" s="136" t="e">
        <f>Shocking!L95</f>
        <v>#DIV/0!</v>
      </c>
      <c r="I55" s="138" t="s">
        <v>121</v>
      </c>
      <c r="K55" s="31">
        <f>Benchmarks!C57</f>
        <v>0</v>
      </c>
      <c r="L55" s="31">
        <f>Benchmarks!D57</f>
        <v>0</v>
      </c>
      <c r="M55" s="31">
        <f>Benchmarks!E57</f>
        <v>0</v>
      </c>
    </row>
    <row r="56" spans="1:13" x14ac:dyDescent="0.25">
      <c r="A56" s="121"/>
      <c r="B56" s="133" t="s">
        <v>120</v>
      </c>
      <c r="C56" s="136" t="e">
        <f>+Input!D28/Input!D44</f>
        <v>#DIV/0!</v>
      </c>
      <c r="D56" s="136" t="e">
        <f>+Input!E28/Input!E44</f>
        <v>#DIV/0!</v>
      </c>
      <c r="E56" s="136" t="e">
        <f>+Input!F28/Input!F44</f>
        <v>#DIV/0!</v>
      </c>
      <c r="F56" s="177"/>
      <c r="G56" s="136" t="e">
        <f t="shared" si="1"/>
        <v>#DIV/0!</v>
      </c>
      <c r="H56" s="136" t="e">
        <f>Shocking!L96</f>
        <v>#DIV/0!</v>
      </c>
      <c r="I56" s="138" t="s">
        <v>121</v>
      </c>
      <c r="K56" s="31">
        <f>Benchmarks!C58</f>
        <v>0</v>
      </c>
      <c r="L56" s="31">
        <f>Benchmarks!D58</f>
        <v>0</v>
      </c>
      <c r="M56" s="31">
        <f>Benchmarks!E58</f>
        <v>0</v>
      </c>
    </row>
    <row r="57" spans="1:13" ht="6" customHeight="1" thickBot="1" x14ac:dyDescent="0.3">
      <c r="A57" s="188"/>
      <c r="B57" s="189"/>
      <c r="C57" s="190"/>
      <c r="D57" s="190"/>
      <c r="E57" s="190"/>
      <c r="F57" s="189"/>
      <c r="G57" s="190"/>
      <c r="H57" s="190"/>
      <c r="I57" s="191"/>
    </row>
    <row r="58" spans="1:13" x14ac:dyDescent="0.25">
      <c r="A58" s="192"/>
      <c r="B58" s="192"/>
      <c r="C58" s="193"/>
      <c r="D58" s="193"/>
      <c r="E58" s="193"/>
      <c r="F58" s="192"/>
      <c r="G58" s="193"/>
      <c r="H58" s="193"/>
      <c r="I58" s="193"/>
    </row>
  </sheetData>
  <conditionalFormatting sqref="G6:I6 C6:E6">
    <cfRule type="cellIs" dxfId="56" priority="100" operator="lessThanOrEqual">
      <formula>$K$6</formula>
    </cfRule>
    <cfRule type="cellIs" dxfId="55" priority="101" operator="between">
      <formula>$K$6</formula>
      <formula>$M$6</formula>
    </cfRule>
    <cfRule type="cellIs" dxfId="54" priority="102" operator="greaterThan">
      <formula>$M$6</formula>
    </cfRule>
  </conditionalFormatting>
  <conditionalFormatting sqref="G8:I8 C8:E8">
    <cfRule type="cellIs" dxfId="53" priority="97" operator="greaterThanOrEqual">
      <formula>$M$8</formula>
    </cfRule>
    <cfRule type="cellIs" dxfId="52" priority="98" operator="between">
      <formula>$K$8</formula>
      <formula>$M$8</formula>
    </cfRule>
    <cfRule type="cellIs" dxfId="51" priority="99" operator="lessThan">
      <formula>$K$8</formula>
    </cfRule>
  </conditionalFormatting>
  <conditionalFormatting sqref="G12:I12 C12:E12">
    <cfRule type="cellIs" dxfId="50" priority="94" operator="greaterThanOrEqual">
      <formula>$M$12</formula>
    </cfRule>
    <cfRule type="cellIs" dxfId="49" priority="95" operator="between">
      <formula>$K$12</formula>
      <formula>$M$12</formula>
    </cfRule>
    <cfRule type="cellIs" dxfId="48" priority="96" operator="lessThanOrEqual">
      <formula>$K$12</formula>
    </cfRule>
  </conditionalFormatting>
  <conditionalFormatting sqref="G25:I25 C25:E25">
    <cfRule type="cellIs" dxfId="47" priority="91" operator="greaterThanOrEqual">
      <formula>$M$25</formula>
    </cfRule>
    <cfRule type="cellIs" dxfId="46" priority="92" operator="between">
      <formula>$K$2+$K$25</formula>
      <formula>$M$25</formula>
    </cfRule>
    <cfRule type="cellIs" dxfId="45" priority="93" operator="lessThanOrEqual">
      <formula>$K$25</formula>
    </cfRule>
  </conditionalFormatting>
  <conditionalFormatting sqref="G26:I26 C26:E26">
    <cfRule type="cellIs" dxfId="44" priority="88" operator="greaterThanOrEqual">
      <formula>$M$26</formula>
    </cfRule>
    <cfRule type="cellIs" dxfId="43" priority="89" operator="between">
      <formula>$K$26</formula>
      <formula>$M$26</formula>
    </cfRule>
    <cfRule type="cellIs" dxfId="42" priority="90" operator="lessThanOrEqual">
      <formula>$K$26</formula>
    </cfRule>
  </conditionalFormatting>
  <conditionalFormatting sqref="G37:I37 C37:E37">
    <cfRule type="cellIs" dxfId="41" priority="85" operator="greaterThanOrEqual">
      <formula>$M$37</formula>
    </cfRule>
    <cfRule type="cellIs" dxfId="40" priority="86" operator="between">
      <formula>$K$37</formula>
      <formula>$M$37</formula>
    </cfRule>
    <cfRule type="cellIs" dxfId="39" priority="87" operator="lessThanOrEqual">
      <formula>$K$37</formula>
    </cfRule>
  </conditionalFormatting>
  <conditionalFormatting sqref="G44:I44 C44:E44">
    <cfRule type="cellIs" dxfId="38" priority="82" operator="greaterThanOrEqual">
      <formula>$M$44</formula>
    </cfRule>
    <cfRule type="cellIs" dxfId="37" priority="83" operator="between">
      <formula>$K$44</formula>
      <formula>$M$44</formula>
    </cfRule>
    <cfRule type="cellIs" dxfId="36" priority="84" operator="lessThanOrEqual">
      <formula>$K$44</formula>
    </cfRule>
  </conditionalFormatting>
  <conditionalFormatting sqref="G52:I52 C52:E52">
    <cfRule type="cellIs" dxfId="35" priority="79" operator="lessThanOrEqual">
      <formula>$M$52</formula>
    </cfRule>
    <cfRule type="cellIs" dxfId="34" priority="80" operator="between">
      <formula>$K$52</formula>
      <formula>$M$52</formula>
    </cfRule>
    <cfRule type="cellIs" dxfId="33" priority="81" operator="greaterThanOrEqual">
      <formula>$K$52</formula>
    </cfRule>
  </conditionalFormatting>
  <conditionalFormatting sqref="G50:I50 C50:E50">
    <cfRule type="cellIs" dxfId="32" priority="76" operator="lessThanOrEqual">
      <formula>$M$50</formula>
    </cfRule>
    <cfRule type="cellIs" dxfId="31" priority="77" operator="between">
      <formula>$K$50</formula>
      <formula>$M$50</formula>
    </cfRule>
    <cfRule type="cellIs" dxfId="30" priority="78" operator="greaterThanOrEqual">
      <formula>$K$50</formula>
    </cfRule>
  </conditionalFormatting>
  <conditionalFormatting sqref="G51:I51 C51:E51">
    <cfRule type="cellIs" dxfId="29" priority="70" operator="lessThanOrEqual">
      <formula>$M$51</formula>
    </cfRule>
    <cfRule type="cellIs" dxfId="28" priority="71" operator="between">
      <formula>$K$51</formula>
      <formula>$M$51</formula>
    </cfRule>
    <cfRule type="cellIs" dxfId="27" priority="72" operator="greaterThanOrEqual">
      <formula>$K$51</formula>
    </cfRule>
  </conditionalFormatting>
  <conditionalFormatting sqref="G46:I46 C46:E46">
    <cfRule type="cellIs" dxfId="26" priority="67" operator="greaterThanOrEqual">
      <formula>$M$46</formula>
    </cfRule>
    <cfRule type="cellIs" dxfId="25" priority="68" operator="between">
      <formula>$K$46</formula>
      <formula>$M$46</formula>
    </cfRule>
    <cfRule type="cellIs" dxfId="24" priority="69" operator="lessThanOrEqual">
      <formula>$K$46</formula>
    </cfRule>
  </conditionalFormatting>
  <conditionalFormatting sqref="G49:I49 C49:E49">
    <cfRule type="cellIs" dxfId="23" priority="64" operator="greaterThanOrEqual">
      <formula>$M$49</formula>
    </cfRule>
    <cfRule type="cellIs" dxfId="22" priority="65" operator="between">
      <formula>$K$49</formula>
      <formula>$M$49</formula>
    </cfRule>
    <cfRule type="cellIs" dxfId="21" priority="66" operator="lessThanOrEqual">
      <formula>$K$49</formula>
    </cfRule>
  </conditionalFormatting>
  <conditionalFormatting sqref="G53:I53 C53:E53">
    <cfRule type="cellIs" dxfId="20" priority="61" operator="greaterThanOrEqual">
      <formula>$M$53</formula>
    </cfRule>
    <cfRule type="cellIs" dxfId="19" priority="62" operator="between">
      <formula>$K$53</formula>
      <formula>$M$53</formula>
    </cfRule>
    <cfRule type="cellIs" dxfId="18" priority="63" operator="lessThanOrEqual">
      <formula>$K$53</formula>
    </cfRule>
  </conditionalFormatting>
  <conditionalFormatting sqref="G39:I39 C39:E39">
    <cfRule type="cellIs" dxfId="17" priority="58" operator="greaterThanOrEqual">
      <formula>$M$39</formula>
    </cfRule>
    <cfRule type="cellIs" dxfId="16" priority="59" operator="between">
      <formula>$K$39</formula>
      <formula>$M$39</formula>
    </cfRule>
    <cfRule type="cellIs" dxfId="15" priority="60" operator="lessThanOrEqual">
      <formula>$K$39</formula>
    </cfRule>
  </conditionalFormatting>
  <conditionalFormatting sqref="G19:I19 C19:E19">
    <cfRule type="cellIs" dxfId="14" priority="10" operator="greaterThanOrEqual">
      <formula>$M$19</formula>
    </cfRule>
    <cfRule type="cellIs" dxfId="13" priority="11" operator="between">
      <formula>$K$19</formula>
      <formula>$M$19</formula>
    </cfRule>
    <cfRule type="cellIs" dxfId="12" priority="12" operator="lessThanOrEqual">
      <formula>$K$19</formula>
    </cfRule>
  </conditionalFormatting>
  <conditionalFormatting sqref="G20:I20 C20:E20">
    <cfRule type="cellIs" dxfId="11" priority="7" operator="greaterThanOrEqual">
      <formula>$M$20</formula>
    </cfRule>
    <cfRule type="cellIs" dxfId="10" priority="8" operator="between">
      <formula>$K$20</formula>
      <formula>$M$20</formula>
    </cfRule>
    <cfRule type="cellIs" dxfId="9" priority="9" operator="lessThanOrEqual">
      <formula>$K$20</formula>
    </cfRule>
  </conditionalFormatting>
  <conditionalFormatting sqref="G21:I21 C21:E21">
    <cfRule type="cellIs" dxfId="8" priority="4" operator="greaterThanOrEqual">
      <formula>$M$21</formula>
    </cfRule>
    <cfRule type="cellIs" dxfId="7" priority="5" operator="between">
      <formula>$K$21</formula>
      <formula>$M$21</formula>
    </cfRule>
    <cfRule type="cellIs" dxfId="6" priority="6" operator="lessThanOrEqual">
      <formula>$K$21</formula>
    </cfRule>
  </conditionalFormatting>
  <conditionalFormatting sqref="G11:I11 C11:E11">
    <cfRule type="cellIs" dxfId="5" priority="73" operator="lessThanOrEqual">
      <formula>$M$11</formula>
    </cfRule>
    <cfRule type="cellIs" dxfId="4" priority="74" operator="between">
      <formula>$K$11</formula>
      <formula>$M$11</formula>
    </cfRule>
    <cfRule type="cellIs" dxfId="3" priority="75" operator="greaterThanOrEqual">
      <formula>$K$11</formula>
    </cfRule>
  </conditionalFormatting>
  <conditionalFormatting sqref="G13:I13 C13:E13">
    <cfRule type="cellIs" dxfId="2" priority="1" operator="lessThanOrEqual">
      <formula>$M$13</formula>
    </cfRule>
    <cfRule type="cellIs" dxfId="1" priority="2" operator="between">
      <formula>$K$13</formula>
      <formula>$M$13</formula>
    </cfRule>
    <cfRule type="cellIs" dxfId="0" priority="3" operator="greaterThanOrEqual">
      <formula>$K$13</formula>
    </cfRule>
  </conditionalFormatting>
  <printOptions verticalCentered="1"/>
  <pageMargins left="0.2" right="0.2" top="0.25" bottom="0.25" header="0.3" footer="0.3"/>
  <pageSetup orientation="portrait" r:id="rId1"/>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H55"/>
  <sheetViews>
    <sheetView tabSelected="1" topLeftCell="A43" zoomScaleNormal="100" workbookViewId="0">
      <selection activeCell="K16" sqref="K16"/>
    </sheetView>
  </sheetViews>
  <sheetFormatPr defaultRowHeight="15" x14ac:dyDescent="0.25"/>
  <cols>
    <col min="1" max="1" width="3.7109375" style="106" customWidth="1"/>
    <col min="2" max="2" width="46.7109375" style="106" customWidth="1"/>
    <col min="3" max="3" width="3" style="106" customWidth="1"/>
    <col min="4" max="4" width="48.140625" style="106" customWidth="1"/>
    <col min="5" max="16384" width="9.140625" style="106"/>
  </cols>
  <sheetData>
    <row r="1" spans="1:4" ht="6" customHeight="1" x14ac:dyDescent="0.25">
      <c r="A1" s="490"/>
      <c r="B1" s="491"/>
      <c r="C1" s="491"/>
      <c r="D1" s="492"/>
    </row>
    <row r="2" spans="1:4" ht="46.5" customHeight="1" thickBot="1" x14ac:dyDescent="0.3">
      <c r="A2" s="493"/>
      <c r="B2" s="494"/>
      <c r="C2" s="494"/>
      <c r="D2" s="495"/>
    </row>
    <row r="3" spans="1:4" ht="20.25" customHeight="1" x14ac:dyDescent="0.25">
      <c r="A3" s="569" t="s">
        <v>18</v>
      </c>
      <c r="B3" s="463"/>
      <c r="C3" s="464"/>
      <c r="D3" s="465"/>
    </row>
    <row r="4" spans="1:4" ht="30" customHeight="1" x14ac:dyDescent="0.25">
      <c r="A4" s="466"/>
      <c r="B4" s="541" t="s">
        <v>100</v>
      </c>
      <c r="C4" s="542"/>
      <c r="D4" s="543"/>
    </row>
    <row r="5" spans="1:4" ht="5.0999999999999996" customHeight="1" x14ac:dyDescent="0.25">
      <c r="A5" s="467"/>
      <c r="B5" s="419"/>
      <c r="C5" s="419"/>
      <c r="D5" s="468"/>
    </row>
    <row r="6" spans="1:4" ht="25.5" x14ac:dyDescent="0.25">
      <c r="A6" s="469"/>
      <c r="B6" s="420" t="s">
        <v>108</v>
      </c>
      <c r="C6" s="421"/>
      <c r="D6" s="470" t="s">
        <v>123</v>
      </c>
    </row>
    <row r="7" spans="1:4" ht="25.5" x14ac:dyDescent="0.25">
      <c r="A7" s="471"/>
      <c r="B7" s="422" t="s">
        <v>63</v>
      </c>
      <c r="C7" s="423"/>
      <c r="D7" s="472" t="s">
        <v>64</v>
      </c>
    </row>
    <row r="8" spans="1:4" ht="5.0999999999999996" customHeight="1" x14ac:dyDescent="0.25">
      <c r="A8" s="471"/>
      <c r="B8" s="424"/>
      <c r="C8" s="423"/>
      <c r="D8" s="468"/>
    </row>
    <row r="9" spans="1:4" ht="21" customHeight="1" x14ac:dyDescent="0.25">
      <c r="A9" s="469"/>
      <c r="B9" s="420" t="s">
        <v>110</v>
      </c>
      <c r="C9" s="423"/>
      <c r="D9" s="468"/>
    </row>
    <row r="10" spans="1:4" ht="25.5" x14ac:dyDescent="0.25">
      <c r="A10" s="473"/>
      <c r="B10" s="422" t="s">
        <v>65</v>
      </c>
      <c r="C10" s="423"/>
      <c r="D10" s="474"/>
    </row>
    <row r="11" spans="1:4" ht="5.0999999999999996" customHeight="1" x14ac:dyDescent="0.25">
      <c r="A11" s="473"/>
      <c r="B11" s="424"/>
      <c r="C11" s="419"/>
      <c r="D11" s="468"/>
    </row>
    <row r="12" spans="1:4" ht="21.75" customHeight="1" x14ac:dyDescent="0.25">
      <c r="A12" s="570" t="s">
        <v>22</v>
      </c>
      <c r="B12" s="460"/>
      <c r="C12" s="419"/>
      <c r="D12" s="468"/>
    </row>
    <row r="13" spans="1:4" ht="30" customHeight="1" x14ac:dyDescent="0.25">
      <c r="A13" s="466"/>
      <c r="B13" s="544" t="s">
        <v>66</v>
      </c>
      <c r="C13" s="542"/>
      <c r="D13" s="543"/>
    </row>
    <row r="14" spans="1:4" ht="5.0999999999999996" customHeight="1" x14ac:dyDescent="0.25">
      <c r="A14" s="473"/>
      <c r="B14" s="424"/>
      <c r="C14" s="419"/>
      <c r="D14" s="468"/>
    </row>
    <row r="15" spans="1:4" ht="25.5" x14ac:dyDescent="0.25">
      <c r="A15" s="469"/>
      <c r="B15" s="420" t="s">
        <v>111</v>
      </c>
      <c r="C15" s="421"/>
      <c r="D15" s="475" t="s">
        <v>112</v>
      </c>
    </row>
    <row r="16" spans="1:4" ht="51" x14ac:dyDescent="0.25">
      <c r="A16" s="471"/>
      <c r="B16" s="422" t="s">
        <v>101</v>
      </c>
      <c r="C16" s="423"/>
      <c r="D16" s="472" t="s">
        <v>102</v>
      </c>
    </row>
    <row r="17" spans="1:5" ht="5.0999999999999996" customHeight="1" x14ac:dyDescent="0.25">
      <c r="A17" s="476"/>
      <c r="B17" s="426"/>
      <c r="C17" s="426"/>
      <c r="D17" s="477"/>
    </row>
    <row r="18" spans="1:5" ht="22.5" customHeight="1" x14ac:dyDescent="0.25">
      <c r="A18" s="570" t="s">
        <v>26</v>
      </c>
      <c r="B18" s="461"/>
      <c r="C18" s="426"/>
      <c r="D18" s="477"/>
    </row>
    <row r="19" spans="1:5" ht="30" customHeight="1" x14ac:dyDescent="0.25">
      <c r="A19" s="478"/>
      <c r="B19" s="545" t="s">
        <v>67</v>
      </c>
      <c r="C19" s="545"/>
      <c r="D19" s="546"/>
    </row>
    <row r="20" spans="1:5" ht="5.0999999999999996" customHeight="1" x14ac:dyDescent="0.25">
      <c r="A20" s="476"/>
      <c r="B20" s="426"/>
      <c r="C20" s="426"/>
      <c r="D20" s="477"/>
    </row>
    <row r="21" spans="1:5" ht="51" x14ac:dyDescent="0.25">
      <c r="A21" s="479"/>
      <c r="B21" s="427" t="s">
        <v>131</v>
      </c>
      <c r="C21" s="428"/>
      <c r="D21" s="480" t="s">
        <v>132</v>
      </c>
    </row>
    <row r="22" spans="1:5" ht="85.5" x14ac:dyDescent="0.25">
      <c r="A22" s="476"/>
      <c r="B22" s="429" t="s">
        <v>78</v>
      </c>
      <c r="C22" s="426"/>
      <c r="D22" s="481" t="s">
        <v>79</v>
      </c>
    </row>
    <row r="23" spans="1:5" ht="5.0999999999999996" customHeight="1" x14ac:dyDescent="0.25">
      <c r="A23" s="476"/>
      <c r="B23" s="430"/>
      <c r="C23" s="426"/>
      <c r="D23" s="477"/>
    </row>
    <row r="24" spans="1:5" ht="45.75" customHeight="1" x14ac:dyDescent="0.25">
      <c r="A24" s="476"/>
      <c r="B24" s="549" t="s">
        <v>133</v>
      </c>
      <c r="C24" s="549"/>
      <c r="D24" s="550"/>
    </row>
    <row r="25" spans="1:5" ht="27" x14ac:dyDescent="0.25">
      <c r="A25" s="476"/>
      <c r="B25" s="427" t="s">
        <v>128</v>
      </c>
      <c r="C25" s="428"/>
      <c r="D25" s="480" t="s">
        <v>103</v>
      </c>
    </row>
    <row r="26" spans="1:5" ht="57" x14ac:dyDescent="0.25">
      <c r="A26" s="476"/>
      <c r="B26" s="429" t="s">
        <v>68</v>
      </c>
      <c r="C26" s="426"/>
      <c r="D26" s="481" t="s">
        <v>76</v>
      </c>
    </row>
    <row r="27" spans="1:5" ht="5.0999999999999996" customHeight="1" x14ac:dyDescent="0.25">
      <c r="A27" s="476"/>
      <c r="B27" s="426"/>
      <c r="C27" s="426"/>
      <c r="D27" s="477"/>
    </row>
    <row r="28" spans="1:5" ht="27" x14ac:dyDescent="0.25">
      <c r="A28" s="479"/>
      <c r="B28" s="462" t="s">
        <v>127</v>
      </c>
      <c r="C28" s="426"/>
      <c r="D28" s="477"/>
    </row>
    <row r="29" spans="1:5" ht="72" thickBot="1" x14ac:dyDescent="0.3">
      <c r="A29" s="496"/>
      <c r="B29" s="487" t="s">
        <v>80</v>
      </c>
      <c r="C29" s="497"/>
      <c r="D29" s="498"/>
    </row>
    <row r="30" spans="1:5" ht="24.95" customHeight="1" x14ac:dyDescent="0.25">
      <c r="A30" s="571" t="s">
        <v>32</v>
      </c>
      <c r="B30" s="499"/>
      <c r="C30" s="500"/>
      <c r="D30" s="501"/>
    </row>
    <row r="31" spans="1:5" ht="30" customHeight="1" x14ac:dyDescent="0.25">
      <c r="A31" s="478"/>
      <c r="B31" s="545" t="s">
        <v>81</v>
      </c>
      <c r="C31" s="547"/>
      <c r="D31" s="548"/>
      <c r="E31" s="107"/>
    </row>
    <row r="32" spans="1:5" ht="9.9499999999999993" customHeight="1" x14ac:dyDescent="0.25">
      <c r="A32" s="476"/>
      <c r="B32" s="426"/>
      <c r="C32" s="430"/>
      <c r="D32" s="482"/>
    </row>
    <row r="33" spans="1:8" ht="39" customHeight="1" x14ac:dyDescent="0.25">
      <c r="A33" s="479"/>
      <c r="B33" s="431" t="s">
        <v>134</v>
      </c>
      <c r="C33" s="428"/>
      <c r="D33" s="480" t="s">
        <v>104</v>
      </c>
    </row>
    <row r="34" spans="1:8" ht="87" customHeight="1" x14ac:dyDescent="0.25">
      <c r="A34" s="476"/>
      <c r="B34" s="429" t="s">
        <v>82</v>
      </c>
      <c r="C34" s="426"/>
      <c r="D34" s="481" t="s">
        <v>69</v>
      </c>
    </row>
    <row r="35" spans="1:8" ht="9.9499999999999993" customHeight="1" x14ac:dyDescent="0.25">
      <c r="A35" s="476"/>
      <c r="B35" s="426"/>
      <c r="C35" s="426"/>
      <c r="D35" s="477"/>
    </row>
    <row r="36" spans="1:8" ht="45" customHeight="1" x14ac:dyDescent="0.25">
      <c r="A36" s="476"/>
      <c r="B36" s="431" t="s">
        <v>105</v>
      </c>
      <c r="C36" s="426"/>
      <c r="D36" s="480" t="s">
        <v>135</v>
      </c>
      <c r="G36" s="107"/>
      <c r="H36" s="107"/>
    </row>
    <row r="37" spans="1:8" ht="42.75" x14ac:dyDescent="0.25">
      <c r="A37" s="476"/>
      <c r="B37" s="429" t="s">
        <v>70</v>
      </c>
      <c r="C37" s="426"/>
      <c r="D37" s="481" t="s">
        <v>71</v>
      </c>
      <c r="G37" s="107"/>
      <c r="H37" s="107"/>
    </row>
    <row r="38" spans="1:8" ht="9.9499999999999993" customHeight="1" x14ac:dyDescent="0.25">
      <c r="A38" s="476"/>
      <c r="B38" s="426"/>
      <c r="C38" s="426"/>
      <c r="D38" s="483"/>
      <c r="G38" s="108"/>
      <c r="H38" s="107"/>
    </row>
    <row r="39" spans="1:8" x14ac:dyDescent="0.25">
      <c r="A39" s="479"/>
      <c r="B39" s="425" t="s">
        <v>136</v>
      </c>
      <c r="C39" s="426"/>
      <c r="D39" s="484"/>
      <c r="G39" s="109"/>
      <c r="H39" s="107"/>
    </row>
    <row r="40" spans="1:8" ht="71.25" x14ac:dyDescent="0.25">
      <c r="A40" s="476"/>
      <c r="B40" s="429" t="s">
        <v>137</v>
      </c>
      <c r="C40" s="426"/>
      <c r="D40" s="484"/>
      <c r="G40" s="107"/>
      <c r="H40" s="107"/>
    </row>
    <row r="41" spans="1:8" ht="9.9499999999999993" customHeight="1" x14ac:dyDescent="0.25">
      <c r="A41" s="478"/>
      <c r="B41" s="430"/>
      <c r="C41" s="426"/>
      <c r="D41" s="477"/>
      <c r="G41" s="110"/>
      <c r="H41" s="107"/>
    </row>
    <row r="42" spans="1:8" ht="23.25" customHeight="1" x14ac:dyDescent="0.25">
      <c r="A42" s="570" t="s">
        <v>58</v>
      </c>
      <c r="B42" s="461"/>
      <c r="C42" s="430"/>
      <c r="D42" s="482"/>
      <c r="G42" s="109"/>
      <c r="H42" s="107"/>
    </row>
    <row r="43" spans="1:8" ht="30" customHeight="1" x14ac:dyDescent="0.25">
      <c r="A43" s="478"/>
      <c r="B43" s="545" t="s">
        <v>83</v>
      </c>
      <c r="C43" s="547"/>
      <c r="D43" s="548"/>
    </row>
    <row r="44" spans="1:8" ht="5.0999999999999996" customHeight="1" x14ac:dyDescent="0.25">
      <c r="A44" s="476"/>
      <c r="B44" s="426"/>
      <c r="C44" s="430"/>
      <c r="D44" s="482"/>
    </row>
    <row r="45" spans="1:8" ht="39" x14ac:dyDescent="0.25">
      <c r="A45" s="479"/>
      <c r="B45" s="431" t="s">
        <v>138</v>
      </c>
      <c r="C45" s="428"/>
      <c r="D45" s="480" t="s">
        <v>106</v>
      </c>
    </row>
    <row r="46" spans="1:8" ht="57" x14ac:dyDescent="0.25">
      <c r="A46" s="476"/>
      <c r="B46" s="429" t="s">
        <v>72</v>
      </c>
      <c r="C46" s="426"/>
      <c r="D46" s="481" t="s">
        <v>75</v>
      </c>
    </row>
    <row r="47" spans="1:8" ht="5.0999999999999996" customHeight="1" x14ac:dyDescent="0.25">
      <c r="A47" s="476"/>
      <c r="B47" s="426"/>
      <c r="C47" s="426"/>
      <c r="D47" s="477"/>
    </row>
    <row r="48" spans="1:8" ht="39" x14ac:dyDescent="0.25">
      <c r="A48" s="476"/>
      <c r="B48" s="427" t="s">
        <v>139</v>
      </c>
      <c r="C48" s="426"/>
      <c r="D48" s="480" t="s">
        <v>107</v>
      </c>
    </row>
    <row r="49" spans="1:4" ht="42.75" x14ac:dyDescent="0.25">
      <c r="A49" s="476" t="s">
        <v>50</v>
      </c>
      <c r="B49" s="429" t="s">
        <v>73</v>
      </c>
      <c r="C49" s="428"/>
      <c r="D49" s="481" t="s">
        <v>91</v>
      </c>
    </row>
    <row r="50" spans="1:4" ht="5.0999999999999996" customHeight="1" x14ac:dyDescent="0.25">
      <c r="A50" s="476"/>
      <c r="B50" s="432"/>
      <c r="C50" s="428"/>
      <c r="D50" s="485"/>
    </row>
    <row r="51" spans="1:4" ht="27" x14ac:dyDescent="0.25">
      <c r="A51" s="478"/>
      <c r="B51" s="427" t="s">
        <v>140</v>
      </c>
      <c r="C51" s="430"/>
      <c r="D51" s="480" t="s">
        <v>118</v>
      </c>
    </row>
    <row r="52" spans="1:4" ht="30" customHeight="1" x14ac:dyDescent="0.25">
      <c r="A52" s="478"/>
      <c r="B52" s="429" t="s">
        <v>77</v>
      </c>
      <c r="C52" s="430"/>
      <c r="D52" s="481" t="s">
        <v>90</v>
      </c>
    </row>
    <row r="53" spans="1:4" ht="5.0999999999999996" customHeight="1" x14ac:dyDescent="0.25">
      <c r="A53" s="478"/>
      <c r="B53" s="430"/>
      <c r="C53" s="430"/>
      <c r="D53" s="484"/>
    </row>
    <row r="54" spans="1:4" ht="27" x14ac:dyDescent="0.25">
      <c r="A54" s="478"/>
      <c r="B54" s="427" t="s">
        <v>141</v>
      </c>
      <c r="C54" s="430"/>
      <c r="D54" s="484"/>
    </row>
    <row r="55" spans="1:4" ht="29.25" thickBot="1" x14ac:dyDescent="0.3">
      <c r="A55" s="486"/>
      <c r="B55" s="487" t="s">
        <v>74</v>
      </c>
      <c r="C55" s="488"/>
      <c r="D55" s="489"/>
    </row>
  </sheetData>
  <mergeCells count="6">
    <mergeCell ref="B4:D4"/>
    <mergeCell ref="B13:D13"/>
    <mergeCell ref="B19:D19"/>
    <mergeCell ref="B31:D31"/>
    <mergeCell ref="B43:D43"/>
    <mergeCell ref="B24:D24"/>
  </mergeCells>
  <pageMargins left="0.2" right="0.2" top="0.2" bottom="0.2"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Directions</vt:lpstr>
      <vt:lpstr>Input</vt:lpstr>
      <vt:lpstr>Shocking</vt:lpstr>
      <vt:lpstr>Benchmarks</vt:lpstr>
      <vt:lpstr>Standard</vt:lpstr>
      <vt:lpstr>Standard_Definitions</vt:lpstr>
      <vt:lpstr>Detailed</vt:lpstr>
      <vt:lpstr>Detailed_Definitions</vt:lpstr>
      <vt:lpstr>Standard!Print_Area</vt:lpstr>
      <vt:lpstr>Benchmarks!Print_Titles</vt:lpstr>
      <vt:lpstr>Input!Print_Titles</vt:lpstr>
      <vt:lpstr>Shocking!Print_Titles</vt:lpstr>
    </vt:vector>
  </TitlesOfParts>
  <Company>First Dakota National 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svandenb</dc:creator>
  <cp:lastModifiedBy>rbrooks</cp:lastModifiedBy>
  <cp:lastPrinted>2012-01-24T19:10:10Z</cp:lastPrinted>
  <dcterms:created xsi:type="dcterms:W3CDTF">2011-07-11T19:12:03Z</dcterms:created>
  <dcterms:modified xsi:type="dcterms:W3CDTF">2022-03-16T21:24:06Z</dcterms:modified>
</cp:coreProperties>
</file>