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g Folder\Beginning Farmer Program\2022\Session 1\Enterprise Analysis\"/>
    </mc:Choice>
  </mc:AlternateContent>
  <bookViews>
    <workbookView xWindow="570" yWindow="150" windowWidth="15480" windowHeight="5580"/>
  </bookViews>
  <sheets>
    <sheet name="Calculator" sheetId="3" r:id="rId1"/>
  </sheets>
  <definedNames>
    <definedName name="_xlnm.Print_Area" localSheetId="0">Calculator!$A$1:$I$62</definedName>
  </definedNames>
  <calcPr calcId="162913"/>
</workbook>
</file>

<file path=xl/calcChain.xml><?xml version="1.0" encoding="utf-8"?>
<calcChain xmlns="http://schemas.openxmlformats.org/spreadsheetml/2006/main">
  <c r="I37" i="3" l="1"/>
  <c r="F35" i="3"/>
  <c r="C36" i="3"/>
  <c r="I33" i="3"/>
  <c r="C35" i="3"/>
  <c r="I34" i="3"/>
  <c r="C34" i="3"/>
  <c r="F33" i="3"/>
  <c r="I32" i="3"/>
  <c r="F32" i="3"/>
  <c r="C32" i="3"/>
  <c r="C33" i="3"/>
  <c r="C45" i="3" l="1"/>
  <c r="C46" i="3" s="1"/>
  <c r="C47" i="3" s="1"/>
  <c r="C50" i="3" s="1"/>
  <c r="C51" i="3" s="1"/>
  <c r="C53" i="3" s="1"/>
  <c r="I45" i="3"/>
  <c r="I46" i="3" s="1"/>
  <c r="I47" i="3" s="1"/>
  <c r="I50" i="3" s="1"/>
  <c r="I51" i="3" s="1"/>
  <c r="I53" i="3" s="1"/>
  <c r="F45" i="3"/>
  <c r="F46" i="3" s="1"/>
  <c r="F47" i="3" s="1"/>
  <c r="F50" i="3" s="1"/>
  <c r="F51" i="3" s="1"/>
  <c r="F53" i="3" s="1"/>
</calcChain>
</file>

<file path=xl/sharedStrings.xml><?xml version="1.0" encoding="utf-8"?>
<sst xmlns="http://schemas.openxmlformats.org/spreadsheetml/2006/main" count="101" uniqueCount="65">
  <si>
    <t>Fertilizer</t>
  </si>
  <si>
    <t>Seed</t>
  </si>
  <si>
    <t>Fuel</t>
  </si>
  <si>
    <t>Insecticide</t>
  </si>
  <si>
    <t>Interest</t>
  </si>
  <si>
    <t>Dry Fertilizer</t>
  </si>
  <si>
    <t>Sub total</t>
  </si>
  <si>
    <t>Total</t>
  </si>
  <si>
    <t>Cash Rent</t>
  </si>
  <si>
    <t>Profit/Acre</t>
  </si>
  <si>
    <t>Breakeven Price</t>
  </si>
  <si>
    <t>Profit/Bu.</t>
  </si>
  <si>
    <t>but does believe them to be useful as a quick and easy reference.</t>
  </si>
  <si>
    <t>FirstDakotaAg.com     800.657.5826</t>
  </si>
  <si>
    <t>Burn Down</t>
  </si>
  <si>
    <t>Post Herbicide</t>
  </si>
  <si>
    <t>Fungicide</t>
  </si>
  <si>
    <t>Other</t>
  </si>
  <si>
    <t xml:space="preserve">tool and is not a predication for future profitability. First Dakota National Bank does not guaranty the information obtained and/or derived from these calculations,  </t>
  </si>
  <si>
    <t>Bank Interest Rate</t>
  </si>
  <si>
    <t>Fuel &amp; Interest Rate</t>
  </si>
  <si>
    <t>Seed Cost</t>
  </si>
  <si>
    <t>Planting Rates</t>
  </si>
  <si>
    <t>Corn Fertilizer Application Rates</t>
  </si>
  <si>
    <t>Wheat Fertilizer Application Rates</t>
  </si>
  <si>
    <t>Fertilizer &amp; Herbicide Costs</t>
  </si>
  <si>
    <t>Pre Herbicide</t>
  </si>
  <si>
    <t>Crop &amp; Hail Insurance</t>
  </si>
  <si>
    <t>Custom Planting Rate</t>
  </si>
  <si>
    <t>Custom Spraying  Rate x 2</t>
  </si>
  <si>
    <t>Custom Spraying  Rate x 3</t>
  </si>
  <si>
    <t>Custom Harvest Rate</t>
  </si>
  <si>
    <t>Custom Fall Tillage Rate</t>
  </si>
  <si>
    <t>Custom Spring Tillage Rate</t>
  </si>
  <si>
    <t>Custom Tillage Rate</t>
  </si>
  <si>
    <t>Corn Breakeven</t>
  </si>
  <si>
    <t>Soybean Breakeven</t>
  </si>
  <si>
    <t>Wheat Breakeven</t>
  </si>
  <si>
    <t xml:space="preserve">Complete your estimated yield, rates and costs in shaded boxes below. </t>
  </si>
  <si>
    <t>.</t>
  </si>
  <si>
    <t>Dec 2017 Cash Corn Price</t>
  </si>
  <si>
    <t>Nov 17 Cash Soybean Price</t>
  </si>
  <si>
    <t>July 2017 Cash Wheat Price</t>
  </si>
  <si>
    <r>
      <t xml:space="preserve">Corn </t>
    </r>
    <r>
      <rPr>
        <sz val="12"/>
        <color indexed="8"/>
        <rFont val="Arial"/>
        <family val="2"/>
      </rPr>
      <t>(seeds per acre)</t>
    </r>
  </si>
  <si>
    <r>
      <t xml:space="preserve">Corn </t>
    </r>
    <r>
      <rPr>
        <sz val="12"/>
        <color indexed="8"/>
        <rFont val="Arial"/>
        <family val="2"/>
      </rPr>
      <t>(total gallons per acre)</t>
    </r>
  </si>
  <si>
    <r>
      <t xml:space="preserve">Soybeans </t>
    </r>
    <r>
      <rPr>
        <sz val="12"/>
        <color indexed="8"/>
        <rFont val="Arial"/>
        <family val="2"/>
      </rPr>
      <t>(lbs per acre)</t>
    </r>
  </si>
  <si>
    <r>
      <t xml:space="preserve">Soybeans </t>
    </r>
    <r>
      <rPr>
        <sz val="12"/>
        <color indexed="8"/>
        <rFont val="Arial"/>
        <family val="2"/>
      </rPr>
      <t>(total gallons per acre)</t>
    </r>
  </si>
  <si>
    <r>
      <t xml:space="preserve">Wheat </t>
    </r>
    <r>
      <rPr>
        <sz val="12"/>
        <color indexed="8"/>
        <rFont val="Arial"/>
        <family val="2"/>
      </rPr>
      <t>(bu per acre)</t>
    </r>
  </si>
  <si>
    <r>
      <t xml:space="preserve">Wheat </t>
    </r>
    <r>
      <rPr>
        <sz val="12"/>
        <color indexed="8"/>
        <rFont val="Arial"/>
        <family val="2"/>
      </rPr>
      <t>(total gallons per acre)</t>
    </r>
  </si>
  <si>
    <r>
      <t xml:space="preserve">Fuel Cost </t>
    </r>
    <r>
      <rPr>
        <sz val="12"/>
        <color indexed="8"/>
        <rFont val="Arial"/>
        <family val="2"/>
      </rPr>
      <t>(per gallon)</t>
    </r>
  </si>
  <si>
    <r>
      <t xml:space="preserve">UAN 28-0-0 </t>
    </r>
    <r>
      <rPr>
        <sz val="12"/>
        <color indexed="8"/>
        <rFont val="Arial"/>
        <family val="2"/>
      </rPr>
      <t>(cost per ton)</t>
    </r>
  </si>
  <si>
    <r>
      <t xml:space="preserve">Urea 46-0-0 </t>
    </r>
    <r>
      <rPr>
        <sz val="12"/>
        <color indexed="8"/>
        <rFont val="Arial"/>
        <family val="2"/>
      </rPr>
      <t>(cost per ton)</t>
    </r>
  </si>
  <si>
    <r>
      <t xml:space="preserve">DAP 18-46-0 </t>
    </r>
    <r>
      <rPr>
        <sz val="12"/>
        <color indexed="8"/>
        <rFont val="Arial"/>
        <family val="2"/>
      </rPr>
      <t>(cost per ton)</t>
    </r>
  </si>
  <si>
    <r>
      <t xml:space="preserve">Potash 0-0-62 </t>
    </r>
    <r>
      <rPr>
        <sz val="12"/>
        <color indexed="8"/>
        <rFont val="Arial"/>
        <family val="2"/>
      </rPr>
      <t>(cost per ton)</t>
    </r>
  </si>
  <si>
    <r>
      <t xml:space="preserve">Corn </t>
    </r>
    <r>
      <rPr>
        <sz val="12"/>
        <color indexed="8"/>
        <rFont val="Arial"/>
        <family val="2"/>
      </rPr>
      <t>(cost per bag)</t>
    </r>
  </si>
  <si>
    <r>
      <t xml:space="preserve">Roundup  WM </t>
    </r>
    <r>
      <rPr>
        <sz val="12"/>
        <color indexed="8"/>
        <rFont val="Arial"/>
        <family val="2"/>
      </rPr>
      <t>(cost per gallon)</t>
    </r>
  </si>
  <si>
    <r>
      <t xml:space="preserve">Soybeans </t>
    </r>
    <r>
      <rPr>
        <sz val="12"/>
        <color indexed="8"/>
        <rFont val="Arial"/>
        <family val="2"/>
      </rPr>
      <t>(cost per bag)</t>
    </r>
  </si>
  <si>
    <r>
      <t xml:space="preserve">Harness </t>
    </r>
    <r>
      <rPr>
        <sz val="12"/>
        <color indexed="8"/>
        <rFont val="Arial"/>
        <family val="2"/>
      </rPr>
      <t>(cost per gallon)</t>
    </r>
  </si>
  <si>
    <r>
      <t xml:space="preserve">Wheat </t>
    </r>
    <r>
      <rPr>
        <sz val="12"/>
        <color indexed="8"/>
        <rFont val="Arial"/>
        <family val="2"/>
      </rPr>
      <t>(cost per bushel)</t>
    </r>
  </si>
  <si>
    <r>
      <t xml:space="preserve">Nitrogen </t>
    </r>
    <r>
      <rPr>
        <sz val="12"/>
        <color indexed="8"/>
        <rFont val="Arial"/>
        <family val="2"/>
      </rPr>
      <t>(pounds per acre)</t>
    </r>
  </si>
  <si>
    <r>
      <t xml:space="preserve">Phosphorus </t>
    </r>
    <r>
      <rPr>
        <sz val="12"/>
        <color indexed="8"/>
        <rFont val="Arial"/>
        <family val="2"/>
      </rPr>
      <t>(pounds per acre)</t>
    </r>
  </si>
  <si>
    <r>
      <t xml:space="preserve">Potash </t>
    </r>
    <r>
      <rPr>
        <sz val="12"/>
        <color indexed="8"/>
        <rFont val="Arial"/>
        <family val="2"/>
      </rPr>
      <t>(pounds per acre)</t>
    </r>
  </si>
  <si>
    <r>
      <t xml:space="preserve">Estimated Yield </t>
    </r>
    <r>
      <rPr>
        <sz val="12"/>
        <color indexed="8"/>
        <rFont val="Arial"/>
        <family val="2"/>
      </rPr>
      <t>bu/acre</t>
    </r>
  </si>
  <si>
    <r>
      <t xml:space="preserve">Herbicide </t>
    </r>
    <r>
      <rPr>
        <sz val="12"/>
        <color indexed="8"/>
        <rFont val="Arial"/>
        <family val="2"/>
      </rPr>
      <t>(2 passes)</t>
    </r>
  </si>
  <si>
    <r>
      <t>**</t>
    </r>
    <r>
      <rPr>
        <sz val="9"/>
        <color indexed="8"/>
        <rFont val="Arial"/>
        <family val="2"/>
      </rPr>
      <t>Calculations are for example only.  It is your responsibility to evaluate the usefulness of this information. This information is only meant to be a forecasting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</si>
</sst>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sz val="9"/>
      <color theme="1"/>
      <name val="Arial"/>
      <family val="2"/>
    </font>
    <font>
      <b/>
      <sz val="12"/>
      <color rgb="FF002060"/>
      <name val="Arial"/>
      <family val="2"/>
    </font>
    <font>
      <u/>
      <sz val="11"/>
      <color theme="10"/>
      <name val="Calibri"/>
      <family val="2"/>
    </font>
    <font>
      <sz val="12"/>
      <color theme="1"/>
      <name val="Cambria"/>
      <family val="1"/>
      <scheme val="major"/>
    </font>
    <font>
      <b/>
      <u/>
      <sz val="12"/>
      <color rgb="FF0033A1"/>
      <name val="Arial"/>
      <family val="2"/>
    </font>
    <font>
      <b/>
      <u/>
      <sz val="12"/>
      <color theme="1"/>
      <name val="Arial"/>
      <family val="2"/>
    </font>
    <font>
      <sz val="12"/>
      <color theme="1"/>
      <name val="Arial"/>
      <family val="2"/>
    </font>
    <font>
      <sz val="12"/>
      <color indexed="8"/>
      <name val="Arial"/>
      <family val="2"/>
    </font>
    <font>
      <sz val="12"/>
      <color theme="0"/>
      <name val="Arial"/>
      <family val="2"/>
    </font>
    <font>
      <sz val="12"/>
      <color rgb="FF0033A1"/>
      <name val="Arial"/>
      <family val="2"/>
    </font>
    <font>
      <b/>
      <u/>
      <sz val="12"/>
      <color theme="3" tint="-0.249977111117893"/>
      <name val="Arial"/>
      <family val="2"/>
    </font>
    <font>
      <sz val="12"/>
      <name val="Arial"/>
      <family val="2"/>
    </font>
    <font>
      <b/>
      <sz val="12"/>
      <color rgb="FF0033A1"/>
      <name val="Arial"/>
      <family val="2"/>
    </font>
    <font>
      <u/>
      <sz val="12"/>
      <color theme="10"/>
      <name val="Calibri"/>
      <family val="2"/>
    </font>
    <font>
      <b/>
      <sz val="9"/>
      <color theme="1"/>
      <name val="Arial"/>
      <family val="2"/>
    </font>
    <font>
      <sz val="9"/>
      <color indexed="8"/>
      <name val="Arial"/>
      <family val="2"/>
    </font>
    <font>
      <sz val="9"/>
      <color theme="1"/>
      <name val="Cambria"/>
      <family val="1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33A1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</cellStyleXfs>
  <cellXfs count="57">
    <xf numFmtId="0" fontId="0" fillId="0" borderId="0" xfId="0"/>
    <xf numFmtId="0" fontId="2" fillId="2" borderId="0" xfId="0" applyFont="1" applyFill="1"/>
    <xf numFmtId="0" fontId="2" fillId="2" borderId="0" xfId="0" applyFont="1" applyFill="1" applyBorder="1"/>
    <xf numFmtId="0" fontId="3" fillId="2" borderId="0" xfId="0" applyFont="1" applyFill="1"/>
    <xf numFmtId="0" fontId="2" fillId="0" borderId="0" xfId="0" applyFont="1" applyFill="1" applyBorder="1"/>
    <xf numFmtId="0" fontId="3" fillId="2" borderId="0" xfId="0" applyFont="1" applyFill="1" applyBorder="1"/>
    <xf numFmtId="0" fontId="3" fillId="2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center"/>
    </xf>
    <xf numFmtId="0" fontId="6" fillId="2" borderId="0" xfId="0" applyFont="1" applyFill="1"/>
    <xf numFmtId="0" fontId="7" fillId="3" borderId="0" xfId="0" applyFont="1" applyFill="1" applyAlignment="1">
      <alignment horizontal="left"/>
    </xf>
    <xf numFmtId="0" fontId="8" fillId="3" borderId="0" xfId="0" applyFont="1" applyFill="1" applyAlignment="1">
      <alignment horizontal="center"/>
    </xf>
    <xf numFmtId="0" fontId="9" fillId="3" borderId="0" xfId="0" applyFont="1" applyFill="1"/>
    <xf numFmtId="0" fontId="6" fillId="3" borderId="0" xfId="0" applyFont="1" applyFill="1"/>
    <xf numFmtId="0" fontId="7" fillId="3" borderId="0" xfId="0" applyFont="1" applyFill="1"/>
    <xf numFmtId="0" fontId="8" fillId="3" borderId="0" xfId="0" applyFont="1" applyFill="1"/>
    <xf numFmtId="37" fontId="11" fillId="4" borderId="0" xfId="2" applyNumberFormat="1" applyFont="1" applyFill="1" applyProtection="1">
      <protection locked="0"/>
    </xf>
    <xf numFmtId="165" fontId="11" fillId="4" borderId="0" xfId="0" applyNumberFormat="1" applyFont="1" applyFill="1" applyProtection="1">
      <protection locked="0"/>
    </xf>
    <xf numFmtId="8" fontId="11" fillId="4" borderId="0" xfId="0" applyNumberFormat="1" applyFont="1" applyFill="1" applyProtection="1">
      <protection locked="0"/>
    </xf>
    <xf numFmtId="0" fontId="9" fillId="2" borderId="0" xfId="0" applyFont="1" applyFill="1"/>
    <xf numFmtId="0" fontId="11" fillId="3" borderId="0" xfId="0" applyFont="1" applyFill="1"/>
    <xf numFmtId="10" fontId="11" fillId="4" borderId="0" xfId="0" applyNumberFormat="1" applyFont="1" applyFill="1" applyProtection="1">
      <protection locked="0"/>
    </xf>
    <xf numFmtId="0" fontId="9" fillId="2" borderId="0" xfId="0" applyFont="1" applyFill="1" applyAlignment="1">
      <alignment horizontal="left"/>
    </xf>
    <xf numFmtId="44" fontId="11" fillId="4" borderId="0" xfId="2" applyNumberFormat="1" applyFont="1" applyFill="1" applyProtection="1">
      <protection locked="0"/>
    </xf>
    <xf numFmtId="0" fontId="12" fillId="3" borderId="0" xfId="0" applyFont="1" applyFill="1"/>
    <xf numFmtId="164" fontId="11" fillId="3" borderId="0" xfId="1" applyNumberFormat="1" applyFont="1" applyFill="1" applyProtection="1">
      <protection locked="0"/>
    </xf>
    <xf numFmtId="0" fontId="7" fillId="3" borderId="0" xfId="0" applyFont="1" applyFill="1" applyAlignment="1"/>
    <xf numFmtId="0" fontId="8" fillId="3" borderId="0" xfId="0" applyFont="1" applyFill="1" applyAlignment="1"/>
    <xf numFmtId="165" fontId="11" fillId="4" borderId="0" xfId="0" applyNumberFormat="1" applyFont="1" applyFill="1" applyAlignment="1" applyProtection="1">
      <protection locked="0"/>
    </xf>
    <xf numFmtId="44" fontId="11" fillId="2" borderId="0" xfId="2" applyFont="1" applyFill="1" applyProtection="1">
      <protection locked="0"/>
    </xf>
    <xf numFmtId="0" fontId="6" fillId="2" borderId="0" xfId="0" applyFont="1" applyFill="1" applyBorder="1"/>
    <xf numFmtId="0" fontId="13" fillId="2" borderId="0" xfId="0" applyFont="1" applyFill="1" applyBorder="1" applyAlignment="1">
      <alignment horizontal="center"/>
    </xf>
    <xf numFmtId="0" fontId="13" fillId="2" borderId="0" xfId="0" applyFont="1" applyFill="1" applyBorder="1" applyAlignment="1"/>
    <xf numFmtId="0" fontId="6" fillId="0" borderId="0" xfId="0" applyFont="1" applyFill="1" applyBorder="1"/>
    <xf numFmtId="0" fontId="9" fillId="3" borderId="0" xfId="0" applyFont="1" applyFill="1" applyBorder="1"/>
    <xf numFmtId="0" fontId="11" fillId="4" borderId="0" xfId="0" applyFont="1" applyFill="1" applyBorder="1" applyProtection="1">
      <protection locked="0"/>
    </xf>
    <xf numFmtId="0" fontId="9" fillId="2" borderId="0" xfId="0" applyFont="1" applyFill="1" applyBorder="1"/>
    <xf numFmtId="0" fontId="14" fillId="2" borderId="0" xfId="0" applyFont="1" applyFill="1" applyBorder="1"/>
    <xf numFmtId="44" fontId="11" fillId="4" borderId="0" xfId="2" applyFont="1" applyFill="1" applyBorder="1" applyProtection="1">
      <protection locked="0"/>
    </xf>
    <xf numFmtId="0" fontId="14" fillId="3" borderId="0" xfId="0" applyFont="1" applyFill="1" applyBorder="1"/>
    <xf numFmtId="44" fontId="9" fillId="3" borderId="0" xfId="2" applyFont="1" applyFill="1" applyBorder="1"/>
    <xf numFmtId="44" fontId="9" fillId="3" borderId="0" xfId="2" applyNumberFormat="1" applyFont="1" applyFill="1"/>
    <xf numFmtId="44" fontId="11" fillId="4" borderId="0" xfId="2" applyNumberFormat="1" applyFont="1" applyFill="1" applyBorder="1" applyProtection="1">
      <protection locked="0"/>
    </xf>
    <xf numFmtId="0" fontId="9" fillId="0" borderId="0" xfId="0" applyFont="1" applyFill="1"/>
    <xf numFmtId="14" fontId="11" fillId="4" borderId="0" xfId="0" applyNumberFormat="1" applyFont="1" applyFill="1" applyBorder="1"/>
    <xf numFmtId="0" fontId="11" fillId="4" borderId="0" xfId="0" applyFont="1" applyFill="1" applyBorder="1"/>
    <xf numFmtId="0" fontId="11" fillId="4" borderId="0" xfId="0" applyFont="1" applyFill="1"/>
    <xf numFmtId="0" fontId="15" fillId="3" borderId="0" xfId="0" applyFont="1" applyFill="1" applyBorder="1"/>
    <xf numFmtId="44" fontId="15" fillId="3" borderId="0" xfId="0" applyNumberFormat="1" applyFont="1" applyFill="1" applyBorder="1"/>
    <xf numFmtId="0" fontId="15" fillId="3" borderId="0" xfId="0" applyFont="1" applyFill="1"/>
    <xf numFmtId="44" fontId="15" fillId="3" borderId="0" xfId="2" applyFont="1" applyFill="1"/>
    <xf numFmtId="0" fontId="9" fillId="2" borderId="0" xfId="0" applyFont="1" applyFill="1" applyBorder="1" applyAlignment="1">
      <alignment horizontal="left"/>
    </xf>
    <xf numFmtId="0" fontId="7" fillId="3" borderId="0" xfId="0" applyFont="1" applyFill="1" applyBorder="1" applyAlignment="1">
      <alignment horizontal="center"/>
    </xf>
    <xf numFmtId="0" fontId="15" fillId="2" borderId="0" xfId="0" applyFont="1" applyFill="1" applyBorder="1" applyAlignment="1">
      <alignment horizontal="center"/>
    </xf>
    <xf numFmtId="0" fontId="16" fillId="2" borderId="0" xfId="3" applyFont="1" applyFill="1" applyBorder="1" applyAlignment="1" applyProtection="1">
      <alignment horizontal="center"/>
    </xf>
    <xf numFmtId="0" fontId="17" fillId="2" borderId="0" xfId="0" applyFont="1" applyFill="1" applyBorder="1"/>
    <xf numFmtId="0" fontId="19" fillId="2" borderId="0" xfId="0" applyFont="1" applyFill="1"/>
    <xf numFmtId="0" fontId="3" fillId="2" borderId="0" xfId="0" applyNumberFormat="1" applyFont="1" applyFill="1" applyBorder="1"/>
  </cellXfs>
  <cellStyles count="4">
    <cellStyle name="Comma" xfId="1" builtinId="3"/>
    <cellStyle name="Currency" xfId="2" builtinId="4"/>
    <cellStyle name="Hyperlink" xfId="3" builtinId="8"/>
    <cellStyle name="Normal" xfId="0" builtinId="0"/>
  </cellStyles>
  <dxfs count="0"/>
  <tableStyles count="0" defaultTableStyle="TableStyleMedium9" defaultPivotStyle="PivotStyleLight16"/>
  <colors>
    <mruColors>
      <color rgb="FF0033A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577688</xdr:colOff>
      <xdr:row>1</xdr:row>
      <xdr:rowOff>0</xdr:rowOff>
    </xdr:from>
    <xdr:to>
      <xdr:col>6</xdr:col>
      <xdr:colOff>22386</xdr:colOff>
      <xdr:row>4</xdr:row>
      <xdr:rowOff>419100</xdr:rowOff>
    </xdr:to>
    <xdr:pic>
      <xdr:nvPicPr>
        <xdr:cNvPr id="102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768563" y="180975"/>
          <a:ext cx="2111698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firstdakota.com/agricultur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8"/>
  <sheetViews>
    <sheetView showGridLines="0" tabSelected="1" zoomScaleNormal="100" workbookViewId="0">
      <selection activeCell="C9" sqref="C9"/>
    </sheetView>
  </sheetViews>
  <sheetFormatPr defaultRowHeight="14.25" x14ac:dyDescent="0.2"/>
  <cols>
    <col min="1" max="1" width="1.85546875" style="1" customWidth="1"/>
    <col min="2" max="2" width="28.28515625" style="1" customWidth="1"/>
    <col min="3" max="3" width="11.7109375" style="1" customWidth="1"/>
    <col min="4" max="4" width="4" style="1" customWidth="1"/>
    <col min="5" max="5" width="28.28515625" style="1" customWidth="1"/>
    <col min="6" max="6" width="11.7109375" style="1" customWidth="1"/>
    <col min="7" max="7" width="5.140625" style="1" customWidth="1"/>
    <col min="8" max="8" width="28.28515625" style="1" customWidth="1"/>
    <col min="9" max="9" width="11.7109375" style="1" customWidth="1"/>
    <col min="10" max="10" width="7.5703125" style="1" customWidth="1"/>
    <col min="11" max="16384" width="9.140625" style="1"/>
  </cols>
  <sheetData>
    <row r="1" spans="1:10" x14ac:dyDescent="0.2">
      <c r="B1" s="2"/>
      <c r="C1" s="2"/>
      <c r="D1" s="2"/>
      <c r="E1" s="2"/>
      <c r="F1" s="2"/>
      <c r="G1" s="2"/>
    </row>
    <row r="2" spans="1:10" x14ac:dyDescent="0.2">
      <c r="B2" s="2"/>
      <c r="C2" s="2"/>
      <c r="D2" s="2"/>
      <c r="E2" s="2"/>
      <c r="F2" s="2"/>
      <c r="G2" s="2"/>
    </row>
    <row r="3" spans="1:10" x14ac:dyDescent="0.2">
      <c r="B3" s="2"/>
      <c r="C3" s="2"/>
      <c r="D3" s="2"/>
      <c r="E3" s="2"/>
      <c r="F3" s="2"/>
      <c r="G3" s="2"/>
    </row>
    <row r="4" spans="1:10" x14ac:dyDescent="0.2">
      <c r="B4" s="2"/>
      <c r="C4" s="2"/>
      <c r="D4" s="2"/>
      <c r="E4" s="2"/>
      <c r="F4" s="2"/>
      <c r="G4" s="2"/>
    </row>
    <row r="5" spans="1:10" ht="42.75" customHeight="1" x14ac:dyDescent="0.2">
      <c r="B5" s="2"/>
      <c r="C5" s="2"/>
      <c r="D5" s="2"/>
      <c r="E5" s="2"/>
      <c r="F5" s="2"/>
      <c r="G5" s="2"/>
    </row>
    <row r="6" spans="1:10" ht="15.75" x14ac:dyDescent="0.25">
      <c r="B6" s="52" t="s">
        <v>38</v>
      </c>
      <c r="C6" s="52"/>
      <c r="D6" s="52"/>
      <c r="E6" s="52"/>
      <c r="F6" s="52"/>
      <c r="G6" s="52"/>
      <c r="H6" s="52"/>
      <c r="I6" s="52"/>
      <c r="J6" s="52"/>
    </row>
    <row r="7" spans="1:10" ht="15.75" x14ac:dyDescent="0.25">
      <c r="B7" s="7"/>
      <c r="C7" s="7"/>
      <c r="D7" s="7"/>
      <c r="E7" s="7"/>
      <c r="F7" s="7"/>
      <c r="G7" s="7"/>
      <c r="H7" s="7"/>
      <c r="I7" s="7"/>
      <c r="J7" s="7"/>
    </row>
    <row r="8" spans="1:10" ht="15.75" x14ac:dyDescent="0.25">
      <c r="A8" s="8"/>
      <c r="B8" s="9" t="s">
        <v>22</v>
      </c>
      <c r="C8" s="10"/>
      <c r="D8" s="10"/>
      <c r="E8" s="11"/>
      <c r="F8" s="12"/>
      <c r="G8" s="13" t="s">
        <v>20</v>
      </c>
      <c r="H8" s="13"/>
      <c r="I8" s="14"/>
      <c r="J8" s="8"/>
    </row>
    <row r="9" spans="1:10" ht="15.75" x14ac:dyDescent="0.25">
      <c r="A9" s="8"/>
      <c r="B9" s="11" t="s">
        <v>43</v>
      </c>
      <c r="C9" s="15">
        <v>30000</v>
      </c>
      <c r="D9" s="11"/>
      <c r="E9" s="11"/>
      <c r="F9" s="12"/>
      <c r="G9" s="11" t="s">
        <v>44</v>
      </c>
      <c r="H9" s="12"/>
      <c r="I9" s="16">
        <v>5</v>
      </c>
      <c r="J9" s="8"/>
    </row>
    <row r="10" spans="1:10" ht="15.75" x14ac:dyDescent="0.25">
      <c r="A10" s="8"/>
      <c r="B10" s="11" t="s">
        <v>45</v>
      </c>
      <c r="C10" s="15">
        <v>150000</v>
      </c>
      <c r="D10" s="11"/>
      <c r="E10" s="11"/>
      <c r="F10" s="12"/>
      <c r="G10" s="11" t="s">
        <v>46</v>
      </c>
      <c r="H10" s="12"/>
      <c r="I10" s="16">
        <v>5</v>
      </c>
      <c r="J10" s="8"/>
    </row>
    <row r="11" spans="1:10" ht="15.75" x14ac:dyDescent="0.25">
      <c r="A11" s="8"/>
      <c r="B11" s="11" t="s">
        <v>47</v>
      </c>
      <c r="C11" s="15">
        <v>2</v>
      </c>
      <c r="D11" s="11"/>
      <c r="E11" s="11"/>
      <c r="F11" s="12"/>
      <c r="G11" s="11" t="s">
        <v>48</v>
      </c>
      <c r="H11" s="12"/>
      <c r="I11" s="16">
        <v>5</v>
      </c>
      <c r="J11" s="8"/>
    </row>
    <row r="12" spans="1:10" ht="15.75" x14ac:dyDescent="0.25">
      <c r="A12" s="8"/>
      <c r="B12" s="12"/>
      <c r="C12" s="12"/>
      <c r="D12" s="11"/>
      <c r="E12" s="11"/>
      <c r="F12" s="11"/>
      <c r="G12" s="11" t="s">
        <v>49</v>
      </c>
      <c r="H12" s="12"/>
      <c r="I12" s="17">
        <v>3.41</v>
      </c>
      <c r="J12" s="18"/>
    </row>
    <row r="13" spans="1:10" ht="15.75" x14ac:dyDescent="0.25">
      <c r="A13" s="8"/>
      <c r="B13" s="13" t="s">
        <v>25</v>
      </c>
      <c r="C13" s="19"/>
      <c r="D13" s="11"/>
      <c r="E13" s="11"/>
      <c r="F13" s="11"/>
      <c r="G13" s="11" t="s">
        <v>19</v>
      </c>
      <c r="H13" s="12"/>
      <c r="I13" s="20">
        <v>0.05</v>
      </c>
      <c r="J13" s="21"/>
    </row>
    <row r="14" spans="1:10" ht="15.75" x14ac:dyDescent="0.25">
      <c r="A14" s="8"/>
      <c r="B14" s="11" t="s">
        <v>50</v>
      </c>
      <c r="C14" s="22">
        <v>330</v>
      </c>
      <c r="D14" s="11"/>
      <c r="E14" s="11"/>
      <c r="F14" s="11"/>
      <c r="G14" s="12"/>
      <c r="H14" s="12"/>
      <c r="I14" s="12"/>
      <c r="J14" s="8"/>
    </row>
    <row r="15" spans="1:10" ht="15.75" x14ac:dyDescent="0.25">
      <c r="A15" s="8"/>
      <c r="B15" s="11" t="s">
        <v>51</v>
      </c>
      <c r="C15" s="22">
        <v>470</v>
      </c>
      <c r="D15" s="11"/>
      <c r="E15" s="11"/>
      <c r="F15" s="11"/>
      <c r="G15" s="23"/>
      <c r="H15" s="11"/>
      <c r="I15" s="24"/>
      <c r="J15" s="8"/>
    </row>
    <row r="16" spans="1:10" ht="15.75" x14ac:dyDescent="0.25">
      <c r="A16" s="8"/>
      <c r="B16" s="11" t="s">
        <v>52</v>
      </c>
      <c r="C16" s="22">
        <v>530</v>
      </c>
      <c r="D16" s="11"/>
      <c r="E16" s="11"/>
      <c r="F16" s="11"/>
      <c r="G16" s="13" t="s">
        <v>21</v>
      </c>
      <c r="H16" s="19"/>
      <c r="I16" s="19"/>
      <c r="J16" s="8"/>
    </row>
    <row r="17" spans="1:10" ht="15.75" x14ac:dyDescent="0.25">
      <c r="A17" s="8"/>
      <c r="B17" s="11" t="s">
        <v>53</v>
      </c>
      <c r="C17" s="22">
        <v>465</v>
      </c>
      <c r="D17" s="11"/>
      <c r="E17" s="11"/>
      <c r="F17" s="11"/>
      <c r="G17" s="11" t="s">
        <v>54</v>
      </c>
      <c r="H17" s="12"/>
      <c r="I17" s="22">
        <v>275</v>
      </c>
      <c r="J17" s="8"/>
    </row>
    <row r="18" spans="1:10" ht="15.75" x14ac:dyDescent="0.25">
      <c r="A18" s="8"/>
      <c r="B18" s="11" t="s">
        <v>55</v>
      </c>
      <c r="C18" s="22">
        <v>25</v>
      </c>
      <c r="D18" s="11"/>
      <c r="E18" s="11"/>
      <c r="F18" s="11"/>
      <c r="G18" s="11" t="s">
        <v>56</v>
      </c>
      <c r="H18" s="12"/>
      <c r="I18" s="22">
        <v>52</v>
      </c>
      <c r="J18" s="18"/>
    </row>
    <row r="19" spans="1:10" ht="15.75" x14ac:dyDescent="0.25">
      <c r="A19" s="8"/>
      <c r="B19" s="11" t="s">
        <v>57</v>
      </c>
      <c r="C19" s="22">
        <v>57</v>
      </c>
      <c r="D19" s="11"/>
      <c r="E19" s="11"/>
      <c r="F19" s="11"/>
      <c r="G19" s="11" t="s">
        <v>58</v>
      </c>
      <c r="H19" s="12"/>
      <c r="I19" s="22">
        <v>11.5</v>
      </c>
      <c r="J19" s="18"/>
    </row>
    <row r="20" spans="1:10" ht="15.75" x14ac:dyDescent="0.25">
      <c r="A20" s="8"/>
      <c r="B20" s="12"/>
      <c r="C20" s="12"/>
      <c r="D20" s="11"/>
      <c r="E20" s="11"/>
      <c r="F20" s="11"/>
      <c r="G20" s="11"/>
      <c r="H20" s="12"/>
      <c r="I20" s="12"/>
      <c r="J20" s="18"/>
    </row>
    <row r="21" spans="1:10" ht="15.75" x14ac:dyDescent="0.25">
      <c r="A21" s="8"/>
      <c r="B21" s="25" t="s">
        <v>24</v>
      </c>
      <c r="C21" s="26"/>
      <c r="D21" s="11"/>
      <c r="E21" s="11"/>
      <c r="F21" s="11"/>
      <c r="G21" s="25" t="s">
        <v>23</v>
      </c>
      <c r="H21" s="14"/>
      <c r="I21" s="26"/>
      <c r="J21" s="18"/>
    </row>
    <row r="22" spans="1:10" ht="15.75" x14ac:dyDescent="0.25">
      <c r="A22" s="8"/>
      <c r="B22" s="11" t="s">
        <v>59</v>
      </c>
      <c r="C22" s="27">
        <v>150</v>
      </c>
      <c r="D22" s="11"/>
      <c r="E22" s="11"/>
      <c r="F22" s="11"/>
      <c r="G22" s="11" t="s">
        <v>59</v>
      </c>
      <c r="H22" s="11"/>
      <c r="I22" s="16">
        <v>125</v>
      </c>
      <c r="J22" s="18"/>
    </row>
    <row r="23" spans="1:10" ht="15.75" x14ac:dyDescent="0.25">
      <c r="A23" s="8"/>
      <c r="B23" s="11" t="s">
        <v>60</v>
      </c>
      <c r="C23" s="27">
        <v>0</v>
      </c>
      <c r="D23" s="11"/>
      <c r="E23" s="11"/>
      <c r="F23" s="11"/>
      <c r="G23" s="11" t="s">
        <v>60</v>
      </c>
      <c r="H23" s="11"/>
      <c r="I23" s="16">
        <v>85</v>
      </c>
      <c r="J23" s="18"/>
    </row>
    <row r="24" spans="1:10" ht="15.75" x14ac:dyDescent="0.25">
      <c r="A24" s="8"/>
      <c r="B24" s="11" t="s">
        <v>61</v>
      </c>
      <c r="C24" s="27">
        <v>50</v>
      </c>
      <c r="D24" s="11"/>
      <c r="E24" s="11"/>
      <c r="F24" s="11"/>
      <c r="G24" s="11" t="s">
        <v>61</v>
      </c>
      <c r="H24" s="11"/>
      <c r="I24" s="16">
        <v>30</v>
      </c>
      <c r="J24" s="18"/>
    </row>
    <row r="25" spans="1:10" ht="15.75" x14ac:dyDescent="0.25">
      <c r="A25" s="8"/>
      <c r="B25" s="8"/>
      <c r="C25" s="8"/>
      <c r="D25" s="18"/>
      <c r="E25" s="18"/>
      <c r="F25" s="18"/>
      <c r="G25" s="18"/>
      <c r="H25" s="18"/>
      <c r="I25" s="28"/>
      <c r="J25" s="18"/>
    </row>
    <row r="26" spans="1:10" ht="15.75" x14ac:dyDescent="0.25">
      <c r="A26" s="8"/>
      <c r="B26" s="29"/>
      <c r="C26" s="29"/>
      <c r="D26" s="29"/>
      <c r="E26" s="29"/>
      <c r="F26" s="29"/>
      <c r="G26" s="29"/>
      <c r="H26" s="8"/>
      <c r="I26" s="8"/>
      <c r="J26" s="8"/>
    </row>
    <row r="27" spans="1:10" ht="15.75" x14ac:dyDescent="0.25">
      <c r="A27" s="8"/>
      <c r="B27" s="51" t="s">
        <v>35</v>
      </c>
      <c r="C27" s="51"/>
      <c r="D27" s="30"/>
      <c r="E27" s="51" t="s">
        <v>36</v>
      </c>
      <c r="F27" s="51"/>
      <c r="G27" s="31"/>
      <c r="H27" s="51" t="s">
        <v>37</v>
      </c>
      <c r="I27" s="51"/>
      <c r="J27" s="31"/>
    </row>
    <row r="28" spans="1:10" ht="15.75" x14ac:dyDescent="0.25">
      <c r="A28" s="8"/>
      <c r="B28" s="32"/>
      <c r="C28" s="32"/>
      <c r="D28" s="29"/>
      <c r="E28" s="29"/>
      <c r="F28" s="29"/>
      <c r="G28" s="29"/>
      <c r="H28" s="18"/>
      <c r="I28" s="18"/>
      <c r="J28" s="18"/>
    </row>
    <row r="29" spans="1:10" ht="15.75" x14ac:dyDescent="0.25">
      <c r="A29" s="8"/>
      <c r="B29" s="33" t="s">
        <v>62</v>
      </c>
      <c r="C29" s="34">
        <v>150</v>
      </c>
      <c r="D29" s="35"/>
      <c r="E29" s="33" t="s">
        <v>62</v>
      </c>
      <c r="F29" s="34">
        <v>40</v>
      </c>
      <c r="G29" s="35"/>
      <c r="H29" s="33" t="s">
        <v>62</v>
      </c>
      <c r="I29" s="34">
        <v>50</v>
      </c>
      <c r="J29" s="18"/>
    </row>
    <row r="30" spans="1:10" ht="15" customHeight="1" x14ac:dyDescent="0.25">
      <c r="A30" s="8"/>
      <c r="B30" s="36"/>
      <c r="C30" s="35"/>
      <c r="D30" s="35"/>
      <c r="E30" s="36"/>
      <c r="F30" s="35"/>
      <c r="G30" s="35"/>
      <c r="H30" s="18"/>
      <c r="I30" s="18"/>
      <c r="J30" s="18"/>
    </row>
    <row r="31" spans="1:10" ht="15.75" x14ac:dyDescent="0.25">
      <c r="A31" s="8"/>
      <c r="B31" s="33" t="s">
        <v>8</v>
      </c>
      <c r="C31" s="37">
        <v>0</v>
      </c>
      <c r="D31" s="35"/>
      <c r="E31" s="38" t="s">
        <v>8</v>
      </c>
      <c r="F31" s="37">
        <v>0</v>
      </c>
      <c r="G31" s="35"/>
      <c r="H31" s="11" t="s">
        <v>8</v>
      </c>
      <c r="I31" s="37" t="s">
        <v>39</v>
      </c>
      <c r="J31" s="18"/>
    </row>
    <row r="32" spans="1:10" ht="15.75" x14ac:dyDescent="0.25">
      <c r="A32" s="8"/>
      <c r="B32" s="38" t="s">
        <v>1</v>
      </c>
      <c r="C32" s="39">
        <f>(C9/80000)*I17</f>
        <v>103.125</v>
      </c>
      <c r="D32" s="35"/>
      <c r="E32" s="33" t="s">
        <v>1</v>
      </c>
      <c r="F32" s="39">
        <f>(C10/2500/50)*I18</f>
        <v>62.4</v>
      </c>
      <c r="G32" s="35"/>
      <c r="H32" s="11" t="s">
        <v>1</v>
      </c>
      <c r="I32" s="39">
        <f>C11*I19</f>
        <v>23</v>
      </c>
      <c r="J32" s="8"/>
    </row>
    <row r="33" spans="1:10" ht="15.75" x14ac:dyDescent="0.25">
      <c r="A33" s="8"/>
      <c r="B33" s="33" t="s">
        <v>0</v>
      </c>
      <c r="C33" s="40">
        <f>((I22/0.46)*(C15/2000))+((I23/0.46)*(C16/2000))+((I24/0.62))*(C17/2000)</f>
        <v>124.07608695652173</v>
      </c>
      <c r="D33" s="35"/>
      <c r="E33" s="33" t="s">
        <v>63</v>
      </c>
      <c r="F33" s="39">
        <f>2*(C18/128*22)</f>
        <v>8.59375</v>
      </c>
      <c r="G33" s="35"/>
      <c r="H33" s="11" t="s">
        <v>0</v>
      </c>
      <c r="I33" s="39">
        <f>((C22/0.46)*(C15/2000))+((C23/0.46)*(C16/2000))+((C24/0.62))*(C17/2000)</f>
        <v>95.380434782608688</v>
      </c>
      <c r="J33" s="18"/>
    </row>
    <row r="34" spans="1:10" ht="15.75" x14ac:dyDescent="0.25">
      <c r="A34" s="8"/>
      <c r="B34" s="11" t="s">
        <v>26</v>
      </c>
      <c r="C34" s="39">
        <f>C19/8*1.375</f>
        <v>9.796875</v>
      </c>
      <c r="D34" s="35"/>
      <c r="E34" s="33" t="s">
        <v>3</v>
      </c>
      <c r="F34" s="41">
        <v>25</v>
      </c>
      <c r="G34" s="35"/>
      <c r="H34" s="11" t="s">
        <v>14</v>
      </c>
      <c r="I34" s="39">
        <f>(C18/128)*24</f>
        <v>4.6875</v>
      </c>
      <c r="J34" s="18"/>
    </row>
    <row r="35" spans="1:10" ht="15.75" x14ac:dyDescent="0.25">
      <c r="A35" s="8"/>
      <c r="B35" s="11" t="s">
        <v>15</v>
      </c>
      <c r="C35" s="39">
        <f>C18/128*22</f>
        <v>4.296875</v>
      </c>
      <c r="D35" s="35"/>
      <c r="E35" s="33" t="s">
        <v>2</v>
      </c>
      <c r="F35" s="39">
        <f>I10*$I$12</f>
        <v>17.05</v>
      </c>
      <c r="G35" s="35"/>
      <c r="H35" s="11" t="s">
        <v>15</v>
      </c>
      <c r="I35" s="41">
        <v>5</v>
      </c>
      <c r="J35" s="18"/>
    </row>
    <row r="36" spans="1:10" ht="15.75" x14ac:dyDescent="0.25">
      <c r="A36" s="8"/>
      <c r="B36" s="33" t="s">
        <v>2</v>
      </c>
      <c r="C36" s="39">
        <f>I9*$I$12</f>
        <v>17.05</v>
      </c>
      <c r="D36" s="35"/>
      <c r="E36" s="33" t="s">
        <v>27</v>
      </c>
      <c r="F36" s="41">
        <v>25</v>
      </c>
      <c r="G36" s="35"/>
      <c r="H36" s="11" t="s">
        <v>16</v>
      </c>
      <c r="I36" s="41">
        <v>13</v>
      </c>
      <c r="J36" s="18"/>
    </row>
    <row r="37" spans="1:10" ht="15.75" x14ac:dyDescent="0.25">
      <c r="A37" s="8"/>
      <c r="B37" s="33" t="s">
        <v>27</v>
      </c>
      <c r="C37" s="41">
        <v>30</v>
      </c>
      <c r="D37" s="35"/>
      <c r="E37" s="33" t="s">
        <v>28</v>
      </c>
      <c r="F37" s="41">
        <v>15.6</v>
      </c>
      <c r="G37" s="35"/>
      <c r="H37" s="11" t="s">
        <v>2</v>
      </c>
      <c r="I37" s="39">
        <f>I11*$I$12</f>
        <v>17.05</v>
      </c>
      <c r="J37" s="18"/>
    </row>
    <row r="38" spans="1:10" ht="15.75" x14ac:dyDescent="0.25">
      <c r="A38" s="8"/>
      <c r="B38" s="33" t="s">
        <v>28</v>
      </c>
      <c r="C38" s="41">
        <v>15.6</v>
      </c>
      <c r="D38" s="35"/>
      <c r="E38" s="33" t="s">
        <v>30</v>
      </c>
      <c r="F38" s="41">
        <v>18.899999999999999</v>
      </c>
      <c r="G38" s="35"/>
      <c r="H38" s="33" t="s">
        <v>27</v>
      </c>
      <c r="I38" s="41">
        <v>25</v>
      </c>
      <c r="J38" s="18"/>
    </row>
    <row r="39" spans="1:10" ht="15.75" x14ac:dyDescent="0.25">
      <c r="A39" s="8"/>
      <c r="B39" s="33" t="s">
        <v>29</v>
      </c>
      <c r="C39" s="41">
        <v>12.6</v>
      </c>
      <c r="D39" s="35"/>
      <c r="E39" s="33" t="s">
        <v>32</v>
      </c>
      <c r="F39" s="41">
        <v>14.9</v>
      </c>
      <c r="G39" s="35"/>
      <c r="H39" s="33" t="s">
        <v>28</v>
      </c>
      <c r="I39" s="41">
        <v>14.5</v>
      </c>
      <c r="J39" s="18"/>
    </row>
    <row r="40" spans="1:10" ht="15.75" x14ac:dyDescent="0.25">
      <c r="A40" s="8"/>
      <c r="B40" s="33" t="s">
        <v>32</v>
      </c>
      <c r="C40" s="41">
        <v>14.9</v>
      </c>
      <c r="D40" s="35"/>
      <c r="E40" s="33" t="s">
        <v>31</v>
      </c>
      <c r="F40" s="41">
        <v>40.15</v>
      </c>
      <c r="G40" s="35"/>
      <c r="H40" s="33" t="s">
        <v>30</v>
      </c>
      <c r="I40" s="41">
        <v>18.899999999999999</v>
      </c>
      <c r="J40" s="18"/>
    </row>
    <row r="41" spans="1:10" ht="15.75" x14ac:dyDescent="0.25">
      <c r="A41" s="8"/>
      <c r="B41" s="33" t="s">
        <v>33</v>
      </c>
      <c r="C41" s="41">
        <v>12.3</v>
      </c>
      <c r="D41" s="35"/>
      <c r="E41" s="33" t="s">
        <v>17</v>
      </c>
      <c r="F41" s="41">
        <v>0</v>
      </c>
      <c r="G41" s="35"/>
      <c r="H41" s="33" t="s">
        <v>34</v>
      </c>
      <c r="I41" s="41">
        <v>12.3</v>
      </c>
      <c r="J41" s="18"/>
    </row>
    <row r="42" spans="1:10" ht="15.75" x14ac:dyDescent="0.25">
      <c r="A42" s="8"/>
      <c r="B42" s="33" t="s">
        <v>31</v>
      </c>
      <c r="C42" s="41">
        <v>43.05</v>
      </c>
      <c r="D42" s="35"/>
      <c r="E42" s="12"/>
      <c r="F42" s="39"/>
      <c r="G42" s="35"/>
      <c r="H42" s="33" t="s">
        <v>31</v>
      </c>
      <c r="I42" s="41">
        <v>30</v>
      </c>
      <c r="J42" s="18"/>
    </row>
    <row r="43" spans="1:10" ht="15.75" x14ac:dyDescent="0.25">
      <c r="A43" s="8"/>
      <c r="B43" s="33" t="s">
        <v>5</v>
      </c>
      <c r="C43" s="41">
        <v>4.5</v>
      </c>
      <c r="D43" s="35"/>
      <c r="E43" s="12"/>
      <c r="F43" s="39"/>
      <c r="G43" s="35"/>
      <c r="H43" s="11" t="s">
        <v>5</v>
      </c>
      <c r="I43" s="41">
        <v>4.0999999999999996</v>
      </c>
      <c r="J43" s="18"/>
    </row>
    <row r="44" spans="1:10" ht="15.75" x14ac:dyDescent="0.25">
      <c r="A44" s="8"/>
      <c r="B44" s="33" t="s">
        <v>17</v>
      </c>
      <c r="C44" s="41">
        <v>0</v>
      </c>
      <c r="D44" s="35"/>
      <c r="E44" s="12"/>
      <c r="F44" s="39"/>
      <c r="G44" s="35"/>
      <c r="H44" s="33" t="s">
        <v>17</v>
      </c>
      <c r="I44" s="41">
        <v>0</v>
      </c>
      <c r="J44" s="18"/>
    </row>
    <row r="45" spans="1:10" ht="15.75" x14ac:dyDescent="0.25">
      <c r="A45" s="8"/>
      <c r="B45" s="33" t="s">
        <v>6</v>
      </c>
      <c r="C45" s="39">
        <f>SUM(C31:C44)</f>
        <v>391.29483695652181</v>
      </c>
      <c r="D45" s="35"/>
      <c r="E45" s="33" t="s">
        <v>6</v>
      </c>
      <c r="F45" s="39">
        <f>SUM(F31:F41)</f>
        <v>227.59375</v>
      </c>
      <c r="G45" s="35"/>
      <c r="H45" s="11" t="s">
        <v>6</v>
      </c>
      <c r="I45" s="39">
        <f>SUM(I31:I44)</f>
        <v>262.91793478260877</v>
      </c>
      <c r="J45" s="18"/>
    </row>
    <row r="46" spans="1:10" ht="15.75" x14ac:dyDescent="0.25">
      <c r="A46" s="8"/>
      <c r="B46" s="33" t="s">
        <v>4</v>
      </c>
      <c r="C46" s="39">
        <f>C45*$I$13</f>
        <v>19.564741847826092</v>
      </c>
      <c r="D46" s="35"/>
      <c r="E46" s="33" t="s">
        <v>4</v>
      </c>
      <c r="F46" s="39">
        <f>F45*$I$13</f>
        <v>11.379687500000001</v>
      </c>
      <c r="G46" s="35"/>
      <c r="H46" s="11" t="s">
        <v>4</v>
      </c>
      <c r="I46" s="39">
        <f>I45*$I$13</f>
        <v>13.145896739130439</v>
      </c>
      <c r="J46" s="18"/>
    </row>
    <row r="47" spans="1:10" ht="15.75" x14ac:dyDescent="0.25">
      <c r="A47" s="8"/>
      <c r="B47" s="33" t="s">
        <v>7</v>
      </c>
      <c r="C47" s="39">
        <f>SUM(C45:C46)</f>
        <v>410.8595788043479</v>
      </c>
      <c r="D47" s="35"/>
      <c r="E47" s="33" t="s">
        <v>7</v>
      </c>
      <c r="F47" s="39">
        <f>F45+F46</f>
        <v>238.97343749999999</v>
      </c>
      <c r="G47" s="35"/>
      <c r="H47" s="11" t="s">
        <v>7</v>
      </c>
      <c r="I47" s="39">
        <f>I45+I46</f>
        <v>276.06383152173919</v>
      </c>
      <c r="J47" s="18"/>
    </row>
    <row r="48" spans="1:10" ht="15.75" x14ac:dyDescent="0.25">
      <c r="A48" s="8"/>
      <c r="B48" s="35"/>
      <c r="C48" s="35"/>
      <c r="D48" s="35"/>
      <c r="E48" s="8"/>
      <c r="F48" s="8"/>
      <c r="G48" s="35"/>
      <c r="H48" s="18"/>
      <c r="I48" s="42"/>
      <c r="J48" s="18"/>
    </row>
    <row r="49" spans="1:10" ht="15.75" x14ac:dyDescent="0.25">
      <c r="A49" s="8"/>
      <c r="B49" s="43" t="s">
        <v>40</v>
      </c>
      <c r="C49" s="41">
        <v>3.02</v>
      </c>
      <c r="D49" s="35"/>
      <c r="E49" s="44" t="s">
        <v>41</v>
      </c>
      <c r="F49" s="41">
        <v>9.3699999999999992</v>
      </c>
      <c r="G49" s="35"/>
      <c r="H49" s="45" t="s">
        <v>42</v>
      </c>
      <c r="I49" s="41">
        <v>3.45</v>
      </c>
      <c r="J49" s="18"/>
    </row>
    <row r="50" spans="1:10" ht="15.75" x14ac:dyDescent="0.25">
      <c r="A50" s="8"/>
      <c r="B50" s="46" t="s">
        <v>10</v>
      </c>
      <c r="C50" s="47">
        <f>C47/C29</f>
        <v>2.7390638586956526</v>
      </c>
      <c r="D50" s="35"/>
      <c r="E50" s="46" t="s">
        <v>10</v>
      </c>
      <c r="F50" s="47">
        <f>F47/F29</f>
        <v>5.9743359374999994</v>
      </c>
      <c r="G50" s="35"/>
      <c r="H50" s="48" t="s">
        <v>10</v>
      </c>
      <c r="I50" s="47">
        <f>I47/I29</f>
        <v>5.5212766304347838</v>
      </c>
      <c r="J50" s="18"/>
    </row>
    <row r="51" spans="1:10" ht="15.75" x14ac:dyDescent="0.25">
      <c r="A51" s="8"/>
      <c r="B51" s="33" t="s">
        <v>11</v>
      </c>
      <c r="C51" s="39">
        <f>C49-C50</f>
        <v>0.28093614130434741</v>
      </c>
      <c r="D51" s="35"/>
      <c r="E51" s="33" t="s">
        <v>11</v>
      </c>
      <c r="F51" s="39">
        <f>F49-F50</f>
        <v>3.3956640624999999</v>
      </c>
      <c r="G51" s="35"/>
      <c r="H51" s="11" t="s">
        <v>11</v>
      </c>
      <c r="I51" s="39">
        <f>I49-I50</f>
        <v>-2.0712766304347836</v>
      </c>
      <c r="J51" s="18"/>
    </row>
    <row r="52" spans="1:10" ht="15.75" x14ac:dyDescent="0.25">
      <c r="A52" s="8"/>
      <c r="B52" s="35"/>
      <c r="C52" s="35"/>
      <c r="D52" s="35"/>
      <c r="E52" s="35"/>
      <c r="F52" s="35"/>
      <c r="G52" s="35"/>
      <c r="H52" s="18"/>
      <c r="I52" s="18"/>
      <c r="J52" s="18"/>
    </row>
    <row r="53" spans="1:10" ht="15.75" x14ac:dyDescent="0.25">
      <c r="A53" s="8"/>
      <c r="B53" s="46" t="s">
        <v>9</v>
      </c>
      <c r="C53" s="49">
        <f>C51*C29</f>
        <v>42.14042119565211</v>
      </c>
      <c r="D53" s="35"/>
      <c r="E53" s="46" t="s">
        <v>9</v>
      </c>
      <c r="F53" s="47">
        <f>F51*F29</f>
        <v>135.82656249999999</v>
      </c>
      <c r="G53" s="35"/>
      <c r="H53" s="48" t="s">
        <v>9</v>
      </c>
      <c r="I53" s="49">
        <f>I51*I29</f>
        <v>-103.56383152173917</v>
      </c>
      <c r="J53" s="18"/>
    </row>
    <row r="54" spans="1:10" ht="15.75" x14ac:dyDescent="0.25">
      <c r="A54" s="8"/>
      <c r="B54" s="35"/>
      <c r="C54" s="35"/>
      <c r="D54" s="35"/>
      <c r="E54" s="35"/>
      <c r="F54" s="35"/>
      <c r="G54" s="35"/>
      <c r="H54" s="18"/>
      <c r="I54" s="18"/>
      <c r="J54" s="18"/>
    </row>
    <row r="55" spans="1:10" ht="15.75" x14ac:dyDescent="0.25">
      <c r="A55" s="8"/>
      <c r="B55" s="54" t="s">
        <v>64</v>
      </c>
      <c r="C55" s="5"/>
      <c r="D55" s="5"/>
      <c r="E55" s="5"/>
      <c r="F55" s="5"/>
      <c r="G55" s="5"/>
      <c r="H55" s="55"/>
      <c r="I55" s="55"/>
      <c r="J55" s="8"/>
    </row>
    <row r="56" spans="1:10" ht="15.75" x14ac:dyDescent="0.25">
      <c r="A56" s="8"/>
      <c r="B56" s="56" t="s">
        <v>18</v>
      </c>
      <c r="C56" s="5"/>
      <c r="D56" s="5"/>
      <c r="E56" s="5"/>
      <c r="F56" s="5"/>
      <c r="G56" s="5"/>
      <c r="H56" s="55"/>
      <c r="I56" s="55"/>
      <c r="J56" s="8"/>
    </row>
    <row r="57" spans="1:10" ht="15.75" x14ac:dyDescent="0.25">
      <c r="A57" s="8"/>
      <c r="B57" s="5" t="s">
        <v>12</v>
      </c>
      <c r="C57" s="5"/>
      <c r="D57" s="5"/>
      <c r="E57" s="5"/>
      <c r="F57" s="5"/>
      <c r="G57" s="5"/>
      <c r="H57" s="55"/>
      <c r="I57" s="55"/>
      <c r="J57" s="8"/>
    </row>
    <row r="58" spans="1:10" ht="15.75" x14ac:dyDescent="0.25">
      <c r="A58" s="8"/>
      <c r="B58" s="5"/>
      <c r="C58" s="5"/>
      <c r="D58" s="5"/>
      <c r="E58" s="5"/>
      <c r="F58" s="5"/>
      <c r="G58" s="5"/>
      <c r="H58" s="55"/>
      <c r="I58" s="55"/>
      <c r="J58" s="8"/>
    </row>
    <row r="59" spans="1:10" ht="15" customHeight="1" x14ac:dyDescent="0.25">
      <c r="A59" s="53" t="s">
        <v>13</v>
      </c>
      <c r="B59" s="53"/>
      <c r="C59" s="53"/>
      <c r="D59" s="53"/>
      <c r="E59" s="53"/>
      <c r="F59" s="53"/>
      <c r="G59" s="53"/>
      <c r="H59" s="53"/>
      <c r="I59" s="53"/>
      <c r="J59" s="53"/>
    </row>
    <row r="60" spans="1:10" ht="15.75" x14ac:dyDescent="0.25">
      <c r="A60" s="8"/>
      <c r="B60" s="35"/>
      <c r="C60" s="35"/>
      <c r="D60" s="29"/>
      <c r="E60" s="35"/>
      <c r="F60" s="35"/>
      <c r="G60" s="35"/>
      <c r="H60" s="50"/>
      <c r="I60" s="35"/>
      <c r="J60" s="8"/>
    </row>
    <row r="61" spans="1:10" x14ac:dyDescent="0.2">
      <c r="B61" s="5"/>
      <c r="C61" s="5"/>
      <c r="D61" s="2"/>
      <c r="E61" s="5"/>
      <c r="F61" s="5"/>
      <c r="G61" s="5"/>
      <c r="H61" s="6"/>
      <c r="I61" s="5"/>
    </row>
    <row r="62" spans="1:10" x14ac:dyDescent="0.2">
      <c r="B62" s="5"/>
      <c r="C62" s="5"/>
      <c r="D62" s="2"/>
      <c r="E62" s="5"/>
      <c r="F62" s="5"/>
      <c r="G62" s="5"/>
      <c r="H62" s="6"/>
      <c r="I62" s="5"/>
    </row>
    <row r="63" spans="1:10" x14ac:dyDescent="0.2">
      <c r="B63" s="5"/>
      <c r="C63" s="5"/>
      <c r="D63" s="2"/>
      <c r="E63" s="6"/>
      <c r="F63" s="5"/>
      <c r="G63" s="5"/>
      <c r="H63" s="6"/>
      <c r="I63" s="5"/>
    </row>
    <row r="64" spans="1:10" x14ac:dyDescent="0.2">
      <c r="D64" s="2"/>
      <c r="E64" s="6"/>
      <c r="F64" s="5"/>
      <c r="G64" s="5"/>
    </row>
    <row r="65" spans="2:7" x14ac:dyDescent="0.2">
      <c r="D65" s="2"/>
      <c r="G65" s="5"/>
    </row>
    <row r="66" spans="2:7" x14ac:dyDescent="0.2">
      <c r="B66" s="2"/>
      <c r="C66" s="2"/>
      <c r="D66" s="2"/>
      <c r="E66" s="5"/>
      <c r="F66" s="2"/>
      <c r="G66" s="2"/>
    </row>
    <row r="67" spans="2:7" x14ac:dyDescent="0.2">
      <c r="E67" s="3"/>
      <c r="G67" s="4"/>
    </row>
    <row r="68" spans="2:7" x14ac:dyDescent="0.2">
      <c r="E68" s="3"/>
    </row>
  </sheetData>
  <sheetProtection sheet="1" selectLockedCells="1"/>
  <mergeCells count="5">
    <mergeCell ref="H27:I27"/>
    <mergeCell ref="B27:C27"/>
    <mergeCell ref="E27:F27"/>
    <mergeCell ref="B6:J6"/>
    <mergeCell ref="A59:J59"/>
  </mergeCells>
  <hyperlinks>
    <hyperlink ref="A59:J59" r:id="rId1" display="FirstDakotaAg.com     800.657.5826"/>
  </hyperlinks>
  <printOptions horizontalCentered="1" verticalCentered="1"/>
  <pageMargins left="0" right="0" top="0" bottom="0" header="0.3" footer="0.3"/>
  <pageSetup scale="79" orientation="portrait" r:id="rId2"/>
  <colBreaks count="1" manualBreakCount="1">
    <brk id="9" max="1048575" man="1"/>
  </col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Calculator</vt:lpstr>
      <vt:lpstr>Calculator!Print_Area</vt:lpstr>
    </vt:vector>
  </TitlesOfParts>
  <Company>First Dakota National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Blagg</dc:creator>
  <cp:lastModifiedBy>syaggie</cp:lastModifiedBy>
  <cp:lastPrinted>2022-03-17T19:05:42Z</cp:lastPrinted>
  <dcterms:created xsi:type="dcterms:W3CDTF">2009-12-11T19:48:04Z</dcterms:created>
  <dcterms:modified xsi:type="dcterms:W3CDTF">2022-03-17T19:06:17Z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{3B2521EC-3668-4625-8A50-F9BFED6CA4C4}</vt:lpwstr>
  </property>
</Properties>
</file>